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ндрей\Downloads\"/>
    </mc:Choice>
  </mc:AlternateContent>
  <bookViews>
    <workbookView xWindow="0" yWindow="0" windowWidth="20490" windowHeight="7650"/>
  </bookViews>
  <sheets>
    <sheet name="Титул.НП_Маг._Політ_2022" sheetId="1" r:id="rId1"/>
    <sheet name="Навч_план_Maг_Політ_2022" sheetId="2" r:id="rId2"/>
    <sheet name="Аркуш1" sheetId="3" r:id="rId3"/>
  </sheets>
  <definedNames>
    <definedName name="_xlnm._FilterDatabase" localSheetId="1" hidden="1">Навч_план_Maг_Політ_2022!$A$8:$R$65</definedName>
    <definedName name="_xlnm.Print_Titles" localSheetId="1">Навч_план_Maг_Політ_2022!$8:$8</definedName>
    <definedName name="_xlnm.Print_Area" localSheetId="1">Навч_план_Maг_Політ_2022!$A$1:$R$64</definedName>
    <definedName name="_xlnm.Print_Area" localSheetId="0">Титул.НП_Маг._Політ_2022!$A$1:$BI$30</definedName>
  </definedNames>
  <calcPr calcId="162913"/>
</workbook>
</file>

<file path=xl/calcChain.xml><?xml version="1.0" encoding="utf-8"?>
<calcChain xmlns="http://schemas.openxmlformats.org/spreadsheetml/2006/main">
  <c r="Z13" i="2" l="1"/>
  <c r="AA13" i="2"/>
  <c r="Z14" i="2"/>
  <c r="AA14" i="2"/>
  <c r="Y15" i="2"/>
  <c r="Z15" i="2"/>
  <c r="AA15" i="2"/>
  <c r="Y16" i="2"/>
  <c r="Z16" i="2"/>
  <c r="AA16" i="2"/>
  <c r="Y17" i="2"/>
  <c r="Z17" i="2"/>
  <c r="AA17" i="2"/>
  <c r="Y18" i="2"/>
  <c r="Z18" i="2"/>
  <c r="AA18" i="2"/>
  <c r="Y19" i="2"/>
  <c r="Z19" i="2"/>
  <c r="AA19" i="2"/>
  <c r="Y20" i="2"/>
  <c r="Z20" i="2"/>
  <c r="AA20" i="2"/>
  <c r="Y21" i="2"/>
  <c r="Z21" i="2"/>
  <c r="AA21" i="2"/>
  <c r="Y22" i="2"/>
  <c r="Z22" i="2"/>
  <c r="AA22" i="2"/>
  <c r="Y23" i="2"/>
  <c r="Z23" i="2"/>
  <c r="AA23" i="2"/>
  <c r="Y24" i="2"/>
  <c r="Z24" i="2"/>
  <c r="AA24" i="2"/>
  <c r="Y25" i="2"/>
  <c r="AA25" i="2"/>
  <c r="Y26" i="2"/>
  <c r="AA26" i="2"/>
  <c r="Y27" i="2"/>
  <c r="Z27" i="2"/>
  <c r="Y41" i="2"/>
  <c r="Z41" i="2"/>
  <c r="AA41" i="2"/>
  <c r="Z12" i="2"/>
  <c r="AA12" i="2"/>
  <c r="AA43" i="2" s="1"/>
  <c r="AA11" i="2"/>
  <c r="Z11" i="2"/>
  <c r="Z43" i="2" s="1"/>
  <c r="Y11" i="2"/>
  <c r="J11" i="2"/>
  <c r="U18" i="2"/>
  <c r="T12" i="2"/>
  <c r="T13" i="2"/>
  <c r="T14" i="2"/>
  <c r="T15" i="2"/>
  <c r="T16" i="2"/>
  <c r="T17" i="2"/>
  <c r="T18" i="2"/>
  <c r="V18" i="2"/>
  <c r="W18" i="2"/>
  <c r="T19" i="2"/>
  <c r="T20" i="2"/>
  <c r="T21" i="2"/>
  <c r="T22" i="2"/>
  <c r="T23" i="2"/>
  <c r="T25" i="2"/>
  <c r="T26" i="2"/>
  <c r="T27" i="2"/>
  <c r="T30" i="2"/>
  <c r="T31" i="2"/>
  <c r="T32" i="2"/>
  <c r="T35" i="2"/>
  <c r="T36" i="2"/>
  <c r="T41" i="2"/>
  <c r="T11" i="2"/>
  <c r="BB25" i="1"/>
  <c r="O51" i="2"/>
  <c r="O52" i="2"/>
  <c r="O53" i="2"/>
  <c r="O54" i="2"/>
  <c r="G42" i="2"/>
  <c r="T42" i="2" s="1"/>
  <c r="I42" i="2"/>
  <c r="J42" i="2"/>
  <c r="K42" i="2"/>
  <c r="L42" i="2"/>
  <c r="P42" i="2"/>
  <c r="Q42" i="2"/>
  <c r="R42" i="2"/>
  <c r="C38" i="2"/>
  <c r="D38" i="2"/>
  <c r="D43" i="2" s="1"/>
  <c r="E38" i="2"/>
  <c r="L28" i="2"/>
  <c r="P28" i="2"/>
  <c r="Q28" i="2"/>
  <c r="R28" i="2"/>
  <c r="AB18" i="2" l="1"/>
  <c r="H15" i="2"/>
  <c r="U15" i="2" s="1"/>
  <c r="M15" i="2"/>
  <c r="V15" i="2" s="1"/>
  <c r="F15" i="2"/>
  <c r="AB15" i="2" l="1"/>
  <c r="O15" i="2"/>
  <c r="W15" i="2" s="1"/>
  <c r="Y9" i="2"/>
  <c r="Y12" i="2"/>
  <c r="AA9" i="2"/>
  <c r="Z9" i="2"/>
  <c r="AA8" i="2"/>
  <c r="Z8" i="2"/>
  <c r="Y8" i="2"/>
  <c r="R33" i="2"/>
  <c r="F31" i="2"/>
  <c r="O31" i="2" l="1"/>
  <c r="W31" i="2"/>
  <c r="Y43" i="2"/>
  <c r="M14" i="2"/>
  <c r="V14" i="2" s="1"/>
  <c r="H14" i="2"/>
  <c r="F14" i="2"/>
  <c r="M13" i="2"/>
  <c r="V13" i="2" s="1"/>
  <c r="H13" i="2"/>
  <c r="F13" i="2"/>
  <c r="M26" i="2"/>
  <c r="V26" i="2" s="1"/>
  <c r="M27" i="2"/>
  <c r="V27" i="2" s="1"/>
  <c r="M25" i="2"/>
  <c r="V25" i="2" s="1"/>
  <c r="I24" i="2"/>
  <c r="I28" i="2" s="1"/>
  <c r="J24" i="2"/>
  <c r="J28" i="2" s="1"/>
  <c r="K24" i="2"/>
  <c r="K28" i="2" s="1"/>
  <c r="H26" i="2"/>
  <c r="H27" i="2"/>
  <c r="H25" i="2"/>
  <c r="F26" i="2"/>
  <c r="F27" i="2"/>
  <c r="F25" i="2"/>
  <c r="G24" i="2"/>
  <c r="W25" i="2" l="1"/>
  <c r="U27" i="2"/>
  <c r="AB27" i="2"/>
  <c r="U14" i="2"/>
  <c r="AB14" i="2"/>
  <c r="G28" i="2"/>
  <c r="T24" i="2"/>
  <c r="V24" i="2"/>
  <c r="AB25" i="2"/>
  <c r="U25" i="2"/>
  <c r="U26" i="2"/>
  <c r="AB26" i="2"/>
  <c r="AB13" i="2"/>
  <c r="U13" i="2"/>
  <c r="H24" i="2"/>
  <c r="AB24" i="2" s="1"/>
  <c r="M24" i="2"/>
  <c r="O25" i="2"/>
  <c r="O27" i="2"/>
  <c r="W27" i="2" s="1"/>
  <c r="O14" i="2"/>
  <c r="W14" i="2" s="1"/>
  <c r="O26" i="2"/>
  <c r="W26" i="2" s="1"/>
  <c r="O13" i="2"/>
  <c r="W13" i="2" s="1"/>
  <c r="F24" i="2"/>
  <c r="O49" i="2"/>
  <c r="H21" i="2"/>
  <c r="H22" i="2"/>
  <c r="H23" i="2"/>
  <c r="M12" i="2"/>
  <c r="V12" i="2" s="1"/>
  <c r="M16" i="2"/>
  <c r="V16" i="2" s="1"/>
  <c r="M19" i="2"/>
  <c r="V19" i="2" s="1"/>
  <c r="M21" i="2"/>
  <c r="V21" i="2" s="1"/>
  <c r="M17" i="2"/>
  <c r="V17" i="2" s="1"/>
  <c r="M20" i="2"/>
  <c r="V20" i="2" s="1"/>
  <c r="M22" i="2"/>
  <c r="V22" i="2" s="1"/>
  <c r="M23" i="2"/>
  <c r="V23" i="2" s="1"/>
  <c r="M11" i="2"/>
  <c r="V11" i="2" s="1"/>
  <c r="H19" i="2"/>
  <c r="N21" i="2"/>
  <c r="N17" i="2"/>
  <c r="N20" i="2"/>
  <c r="N22" i="2"/>
  <c r="N23" i="2"/>
  <c r="N19" i="2"/>
  <c r="F22" i="2"/>
  <c r="F23" i="2"/>
  <c r="H20" i="2"/>
  <c r="F20" i="2"/>
  <c r="E42" i="2"/>
  <c r="E43" i="2" s="1"/>
  <c r="C42" i="2"/>
  <c r="C43" i="2" s="1"/>
  <c r="N41" i="2"/>
  <c r="N42" i="2" s="1"/>
  <c r="H41" i="2"/>
  <c r="H17" i="2"/>
  <c r="F41" i="2"/>
  <c r="F30" i="2"/>
  <c r="U23" i="2" l="1"/>
  <c r="AB23" i="2"/>
  <c r="O30" i="2"/>
  <c r="W30" i="2"/>
  <c r="U17" i="2"/>
  <c r="AB17" i="2"/>
  <c r="U24" i="2"/>
  <c r="U22" i="2"/>
  <c r="AB22" i="2"/>
  <c r="H42" i="2"/>
  <c r="U42" i="2" s="1"/>
  <c r="U41" i="2"/>
  <c r="AB41" i="2"/>
  <c r="U20" i="2"/>
  <c r="AB20" i="2"/>
  <c r="AB19" i="2"/>
  <c r="U19" i="2"/>
  <c r="U21" i="2"/>
  <c r="AB21" i="2"/>
  <c r="T28" i="2"/>
  <c r="M28" i="2"/>
  <c r="V28" i="2" s="1"/>
  <c r="O24" i="2"/>
  <c r="W24" i="2" s="1"/>
  <c r="F42" i="2"/>
  <c r="O22" i="2"/>
  <c r="W22" i="2" s="1"/>
  <c r="O23" i="2"/>
  <c r="W23" i="2" s="1"/>
  <c r="O20" i="2"/>
  <c r="W20" i="2" s="1"/>
  <c r="N12" i="2" l="1"/>
  <c r="N16" i="2"/>
  <c r="N11" i="2"/>
  <c r="Q33" i="2"/>
  <c r="H12" i="2"/>
  <c r="H11" i="2"/>
  <c r="F12" i="2"/>
  <c r="U12" i="2" l="1"/>
  <c r="AB12" i="2"/>
  <c r="U11" i="2"/>
  <c r="N28" i="2"/>
  <c r="AB11" i="2"/>
  <c r="O12" i="2"/>
  <c r="W12" i="2" s="1"/>
  <c r="K37" i="2"/>
  <c r="Q37" i="2"/>
  <c r="Q38" i="2" l="1"/>
  <c r="F17" i="2"/>
  <c r="Q43" i="2" l="1"/>
  <c r="O17" i="2"/>
  <c r="W17" i="2" s="1"/>
  <c r="H16" i="2"/>
  <c r="H28" i="2" l="1"/>
  <c r="U28" i="2" s="1"/>
  <c r="U16" i="2"/>
  <c r="AB16" i="2"/>
  <c r="Z44" i="2"/>
  <c r="Q47" i="2" s="1"/>
  <c r="M41" i="2"/>
  <c r="M42" i="2" l="1"/>
  <c r="V41" i="2"/>
  <c r="O41" i="2"/>
  <c r="O42" i="2" s="1"/>
  <c r="F16" i="2"/>
  <c r="F19" i="2"/>
  <c r="F21" i="2"/>
  <c r="W41" i="2" l="1"/>
  <c r="V42" i="2"/>
  <c r="W42" i="2"/>
  <c r="O16" i="2"/>
  <c r="W16" i="2" s="1"/>
  <c r="BD27" i="1"/>
  <c r="BE27" i="1"/>
  <c r="BF27" i="1"/>
  <c r="BG27" i="1"/>
  <c r="BH27" i="1"/>
  <c r="BC27" i="1"/>
  <c r="O50" i="2" l="1"/>
  <c r="O21" i="2" l="1"/>
  <c r="W21" i="2" s="1"/>
  <c r="O19" i="2"/>
  <c r="W19" i="2" s="1"/>
  <c r="N33" i="2" l="1"/>
  <c r="G33" i="2" l="1"/>
  <c r="H33" i="2"/>
  <c r="I33" i="2"/>
  <c r="J33" i="2"/>
  <c r="K33" i="2"/>
  <c r="L33" i="2"/>
  <c r="M33" i="2"/>
  <c r="P33" i="2"/>
  <c r="T33" i="2" l="1"/>
  <c r="K38" i="2"/>
  <c r="K43" i="2" s="1"/>
  <c r="R37" i="2"/>
  <c r="N37" i="2"/>
  <c r="N38" i="2" s="1"/>
  <c r="N43" i="2" s="1"/>
  <c r="M37" i="2"/>
  <c r="M38" i="2" s="1"/>
  <c r="M43" i="2" s="1"/>
  <c r="L37" i="2"/>
  <c r="J37" i="2"/>
  <c r="I37" i="2"/>
  <c r="H37" i="2"/>
  <c r="H38" i="2" s="1"/>
  <c r="G37" i="2"/>
  <c r="F36" i="2"/>
  <c r="F35" i="2"/>
  <c r="G38" i="2" l="1"/>
  <c r="T37" i="2"/>
  <c r="H43" i="2"/>
  <c r="I38" i="2"/>
  <c r="I43" i="2" s="1"/>
  <c r="O36" i="2"/>
  <c r="W36" i="2" s="1"/>
  <c r="R38" i="2"/>
  <c r="R43" i="2" s="1"/>
  <c r="J38" i="2"/>
  <c r="J43" i="2" s="1"/>
  <c r="L38" i="2"/>
  <c r="L43" i="2" s="1"/>
  <c r="O35" i="2"/>
  <c r="O37" i="2" s="1"/>
  <c r="F37" i="2"/>
  <c r="P37" i="2"/>
  <c r="W37" i="2" l="1"/>
  <c r="W35" i="2"/>
  <c r="P38" i="2"/>
  <c r="P43" i="2" s="1"/>
  <c r="AA44" i="2"/>
  <c r="R47" i="2" s="1"/>
  <c r="G43" i="2"/>
  <c r="T43" i="2" s="1"/>
  <c r="T38" i="2" l="1"/>
  <c r="Y44" i="2"/>
  <c r="P47" i="2" s="1"/>
  <c r="BB27" i="1"/>
  <c r="AB43" i="2" l="1"/>
  <c r="O47" i="2"/>
  <c r="R48" i="2"/>
  <c r="P48" i="2"/>
  <c r="Q48" i="2" l="1"/>
  <c r="F32" i="2" l="1"/>
  <c r="O32" i="2" l="1"/>
  <c r="W32" i="2"/>
  <c r="F33" i="2"/>
  <c r="F11" i="2"/>
  <c r="F28" i="2" s="1"/>
  <c r="F38" i="2" s="1"/>
  <c r="F43" i="2" s="1"/>
  <c r="BI26" i="1"/>
  <c r="BI25" i="1"/>
  <c r="O11" i="2" l="1"/>
  <c r="BI27" i="1"/>
  <c r="O28" i="2" l="1"/>
  <c r="W28" i="2" s="1"/>
  <c r="W11" i="2"/>
  <c r="O33" i="2"/>
  <c r="W33" i="2" s="1"/>
  <c r="O38" i="2" l="1"/>
  <c r="O48" i="2"/>
  <c r="O43" i="2" l="1"/>
  <c r="W43" i="2" s="1"/>
  <c r="W38" i="2"/>
</calcChain>
</file>

<file path=xl/sharedStrings.xml><?xml version="1.0" encoding="utf-8"?>
<sst xmlns="http://schemas.openxmlformats.org/spreadsheetml/2006/main" count="220" uniqueCount="173">
  <si>
    <t>№                                                                                             з/п</t>
  </si>
  <si>
    <t>Назва дисципліни</t>
  </si>
  <si>
    <t>Розподіл за семестрами</t>
  </si>
  <si>
    <t>Обсяг роботи студента, годин</t>
  </si>
  <si>
    <t>Загальний обсяг</t>
  </si>
  <si>
    <t>Київський університет імені Бориса Грінченка</t>
  </si>
  <si>
    <t>НАВЧАЛЬНИЙ ПЛАН</t>
  </si>
  <si>
    <t>годин</t>
  </si>
  <si>
    <t>денна форма навчання</t>
  </si>
  <si>
    <t>І. Графік навчального процесу</t>
  </si>
  <si>
    <t>кредитів</t>
  </si>
  <si>
    <t>підготовка та проходження контрольних заходів</t>
  </si>
  <si>
    <t>ІІ. Зведені дані по використанню часу (тижнів)</t>
  </si>
  <si>
    <t>самостійна робота</t>
  </si>
  <si>
    <t>КУРС</t>
  </si>
  <si>
    <t>Екзамен</t>
  </si>
  <si>
    <t>Залік</t>
  </si>
  <si>
    <t>Курсова робота</t>
  </si>
  <si>
    <t>Вересень</t>
  </si>
  <si>
    <t>Разом</t>
  </si>
  <si>
    <t>лекції</t>
  </si>
  <si>
    <t>практичні</t>
  </si>
  <si>
    <t>семінарські</t>
  </si>
  <si>
    <t>лабораторні</t>
  </si>
  <si>
    <t>модульний контроль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</si>
  <si>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</si>
  <si>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</si>
  <si>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</si>
  <si>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</si>
  <si>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</si>
  <si>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</si>
  <si>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</si>
  <si>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</si>
  <si>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</si>
  <si>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</si>
  <si>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</si>
  <si>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</si>
  <si>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Екзаменаційна сесія</t>
  </si>
  <si>
    <t>Канікули</t>
  </si>
  <si>
    <t>Всього</t>
  </si>
  <si>
    <t>ІХ</t>
  </si>
  <si>
    <t>Х</t>
  </si>
  <si>
    <t>ХІІ</t>
  </si>
  <si>
    <t>І</t>
  </si>
  <si>
    <t>ІІ</t>
  </si>
  <si>
    <t>ІІІ</t>
  </si>
  <si>
    <t>ІV</t>
  </si>
  <si>
    <t>VI</t>
  </si>
  <si>
    <t>VII</t>
  </si>
  <si>
    <t>ХІ</t>
  </si>
  <si>
    <t>V</t>
  </si>
  <si>
    <t>VIII</t>
  </si>
  <si>
    <t>::</t>
  </si>
  <si>
    <t>=</t>
  </si>
  <si>
    <t>Примітка:</t>
  </si>
  <si>
    <t>Зведена таблиця</t>
  </si>
  <si>
    <t>Кількість аудиторних годин на тиждень</t>
  </si>
  <si>
    <t>Кількість кредитів ECTS</t>
  </si>
  <si>
    <t>Кількість екзаменів</t>
  </si>
  <si>
    <t>Кількість заліків</t>
  </si>
  <si>
    <t>"Погоджено"</t>
  </si>
  <si>
    <t>НМЦ стандартизації та якості освіти</t>
  </si>
  <si>
    <t>"Затверджено"</t>
  </si>
  <si>
    <t>Рішенням Вченої ради</t>
  </si>
  <si>
    <t>Київського університету імені Бориса Грінченка</t>
  </si>
  <si>
    <t>Голова Вченої ради, ректор</t>
  </si>
  <si>
    <t xml:space="preserve">Термін навчання: </t>
  </si>
  <si>
    <r>
      <t xml:space="preserve">галузь знань </t>
    </r>
    <r>
      <rPr>
        <b/>
        <sz val="16"/>
        <rFont val="Calibri"/>
        <family val="2"/>
        <charset val="204"/>
      </rPr>
      <t xml:space="preserve"> </t>
    </r>
  </si>
  <si>
    <t xml:space="preserve">спеціальність </t>
  </si>
  <si>
    <t>Екзаменаційні сесії</t>
  </si>
  <si>
    <t>III. ПЛАН  НАВЧАЛЬНОГО  ПРОЦЕСУ</t>
  </si>
  <si>
    <t xml:space="preserve">другий (магістерcький) </t>
  </si>
  <si>
    <t>1 рік 4 місяці</t>
  </si>
  <si>
    <t>Всього тижнів</t>
  </si>
  <si>
    <t>з них</t>
  </si>
  <si>
    <t>контактні</t>
  </si>
  <si>
    <t>І. Обов'язкова частина</t>
  </si>
  <si>
    <t>1. Навчальні дисципліни</t>
  </si>
  <si>
    <t>3. Атестація</t>
  </si>
  <si>
    <t>Підготовка кваліфікаційної магістерської роботи</t>
  </si>
  <si>
    <t>Захист кваліфікаційної магістерської роботи</t>
  </si>
  <si>
    <t>Разом за обов'язковою частиною</t>
  </si>
  <si>
    <t>тижнів теоретичного навчання</t>
  </si>
  <si>
    <t>1 сем</t>
  </si>
  <si>
    <t>3 сем</t>
  </si>
  <si>
    <t>1 курс</t>
  </si>
  <si>
    <t>2 курс</t>
  </si>
  <si>
    <t>2 сем</t>
  </si>
  <si>
    <t>підготовки здобувачів вищої освіти за освітньо-професійною програмою</t>
  </si>
  <si>
    <t>освітня програма</t>
  </si>
  <si>
    <t>Розподіл за курсами і семестрами кредитів</t>
  </si>
  <si>
    <t>семестровий контроль</t>
  </si>
  <si>
    <t xml:space="preserve">РАЗОМ за навчальним планом </t>
  </si>
  <si>
    <t>ОП.01</t>
  </si>
  <si>
    <t>Іноземна мова професійного спрямування</t>
  </si>
  <si>
    <t>М</t>
  </si>
  <si>
    <t>Підготовка магістерської роботи</t>
  </si>
  <si>
    <t>___________________________  Віктор ОГНЕВ'ЮК</t>
  </si>
  <si>
    <t>Кваліфікація:</t>
  </si>
  <si>
    <t>ОА.01</t>
  </si>
  <si>
    <t>Разом за вибірковою частиною</t>
  </si>
  <si>
    <t>Виробнича практика, тижнів</t>
  </si>
  <si>
    <t>Підготовка магістерської роботи, тижнів</t>
  </si>
  <si>
    <t>Атестація, тижнів</t>
  </si>
  <si>
    <t>Атестація</t>
  </si>
  <si>
    <t>ОД.01</t>
  </si>
  <si>
    <t>ОД.02</t>
  </si>
  <si>
    <t>ОД.03</t>
  </si>
  <si>
    <t>ОД.05</t>
  </si>
  <si>
    <t>ОД.07</t>
  </si>
  <si>
    <t>ОД.08</t>
  </si>
  <si>
    <t xml:space="preserve">Рівень вищої освіти: </t>
  </si>
  <si>
    <t>05 Соціальні та поведінкові науки</t>
  </si>
  <si>
    <t xml:space="preserve">052 Політологія </t>
  </si>
  <si>
    <t xml:space="preserve">Пропедевтика експертної роботи </t>
  </si>
  <si>
    <t xml:space="preserve">Технологічні аспекти політичного маркетингу </t>
  </si>
  <si>
    <t xml:space="preserve">Технології корегування політичного процесу      </t>
  </si>
  <si>
    <t xml:space="preserve">Голова вченої ради, декан факультету ____________________ Олена Александрова </t>
  </si>
  <si>
    <t>Навчальний план складено з урахуванням затвердженого стандарту вищої освіти за спеціальністю  052 "Політологія"</t>
  </si>
  <si>
    <t>для другого (магістерського) рівня вищої освіти (наказ МОН України від 18.03.2021 № 329)</t>
  </si>
  <si>
    <t xml:space="preserve">Затверджено на засіданні Вченої ради Історико-філософського факультету </t>
  </si>
  <si>
    <t>"___" __________ 2022 р. __________Ольга Леонтьєва</t>
  </si>
  <si>
    <t>ОД.10</t>
  </si>
  <si>
    <t>Переддипломна практика</t>
  </si>
  <si>
    <t>Переддипломна  практика</t>
  </si>
  <si>
    <t>Переддипломна практика, тижнів</t>
  </si>
  <si>
    <t xml:space="preserve">Демографічні детермінанти політичного процесу </t>
  </si>
  <si>
    <t>ОД.11</t>
  </si>
  <si>
    <t xml:space="preserve">Політичний консалтинг </t>
  </si>
  <si>
    <t>Політичний інжиніринг</t>
  </si>
  <si>
    <t>ОД.12</t>
  </si>
  <si>
    <t>Ступінь вищої освіти:</t>
  </si>
  <si>
    <t xml:space="preserve">магістр </t>
  </si>
  <si>
    <t xml:space="preserve">магістр політології </t>
  </si>
  <si>
    <t xml:space="preserve">На базі: </t>
  </si>
  <si>
    <t>ступеня бакалавра</t>
  </si>
  <si>
    <t>В</t>
  </si>
  <si>
    <t>П</t>
  </si>
  <si>
    <t>Виробнича практика</t>
  </si>
  <si>
    <t xml:space="preserve">Переддипломна </t>
  </si>
  <si>
    <t>Педагогіка вищої школи</t>
  </si>
  <si>
    <t>*</t>
  </si>
  <si>
    <t>Психологія вищої школи</t>
  </si>
  <si>
    <t>Методика викладання фахових дисциплін у ЗВО</t>
  </si>
  <si>
    <t>ОД.09</t>
  </si>
  <si>
    <t>Філософія освіти</t>
  </si>
  <si>
    <t>Філософія політики</t>
  </si>
  <si>
    <t>2. Практика</t>
  </si>
  <si>
    <t>ОП.02</t>
  </si>
  <si>
    <t>ОП.03</t>
  </si>
  <si>
    <t>А</t>
  </si>
  <si>
    <t>кр</t>
  </si>
  <si>
    <t>ауд</t>
  </si>
  <si>
    <t>мкр</t>
  </si>
  <si>
    <t>ср</t>
  </si>
  <si>
    <t>Розрахунок тижневого навантаження студентів</t>
  </si>
  <si>
    <t>ВД</t>
  </si>
  <si>
    <t>ОД.04</t>
  </si>
  <si>
    <t>Антикризовий менеджмент в політиці</t>
  </si>
  <si>
    <t>Філософія політики і освіти</t>
  </si>
  <si>
    <t>Регіоналізм та регіоналізація</t>
  </si>
  <si>
    <t>ОД.06</t>
  </si>
  <si>
    <t>Виробнича (в політичних організаціях )</t>
  </si>
  <si>
    <t>Виробнича (асистентська)</t>
  </si>
  <si>
    <t>Методологія та методи наукових досліджень в політології</t>
  </si>
  <si>
    <t>4. Вибір з Каталогу курсів</t>
  </si>
  <si>
    <t>(студент обирає дисципліни на відповідну кількість кредитів)</t>
  </si>
  <si>
    <t xml:space="preserve">ІІ. Вибіркова частина </t>
  </si>
  <si>
    <t>Атестація (захист)</t>
  </si>
  <si>
    <t>052.00.02 Політичні технології та консультування</t>
  </si>
  <si>
    <t>Керівник робочої групи (гарант освітньої програми) ________________Світлана Бульбенюк</t>
  </si>
  <si>
    <t>Педагогіка, психологія та методика викладання фахових дисциплін у ЗВО</t>
  </si>
  <si>
    <t>Проєкт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</si>
</sst>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9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sz val="12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b/>
      <sz val="16"/>
      <name val="Calibri"/>
      <family val="2"/>
      <charset val="204"/>
    </font>
    <font>
      <b/>
      <sz val="18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sz val="14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name val="Calibri"/>
      <family val="2"/>
      <charset val="204"/>
      <scheme val="minor"/>
    </font>
    <font>
      <sz val="10"/>
      <name val="Times New Roman Cyr"/>
      <charset val="204"/>
    </font>
    <font>
      <sz val="14"/>
      <name val="Times New Roman"/>
      <family val="1"/>
      <charset val="204"/>
    </font>
    <font>
      <u/>
      <sz val="16"/>
      <name val="Calibri"/>
      <family val="2"/>
      <charset val="204"/>
    </font>
    <font>
      <u/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4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6"/>
      <color rgb="FFFF0000"/>
      <name val="Calibri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FF0000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</font>
    <font>
      <u/>
      <sz val="12"/>
      <name val="Calibri"/>
      <family val="2"/>
      <charset val="204"/>
    </font>
    <font>
      <sz val="14"/>
      <color rgb="FF0070C0"/>
      <name val="Calibri"/>
      <family val="2"/>
      <charset val="204"/>
    </font>
    <font>
      <sz val="16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rgb="FF99CC00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9" fillId="0" borderId="0"/>
    <xf numFmtId="0" fontId="1" fillId="0" borderId="0"/>
    <xf numFmtId="0" fontId="19" fillId="0" borderId="0"/>
    <xf numFmtId="0" fontId="41" fillId="0" borderId="0"/>
    <xf numFmtId="0" fontId="41" fillId="0" borderId="0"/>
  </cellStyleXfs>
  <cellXfs count="459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17" fillId="0" borderId="0" xfId="0" applyFont="1" applyAlignment="1">
      <alignment vertical="center"/>
    </xf>
    <xf numFmtId="0" fontId="0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/>
    <xf numFmtId="0" fontId="0" fillId="0" borderId="0" xfId="0" applyFont="1" applyAlignment="1">
      <alignment vertical="center"/>
    </xf>
    <xf numFmtId="0" fontId="0" fillId="3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1" applyFont="1" applyAlignment="1">
      <alignment vertical="center"/>
    </xf>
    <xf numFmtId="0" fontId="8" fillId="0" borderId="0" xfId="0" applyFont="1" applyFill="1" applyAlignment="1">
      <alignment vertical="top" wrapText="1"/>
    </xf>
    <xf numFmtId="0" fontId="6" fillId="0" borderId="0" xfId="1" applyFont="1"/>
    <xf numFmtId="0" fontId="20" fillId="0" borderId="0" xfId="1" applyFont="1"/>
    <xf numFmtId="0" fontId="12" fillId="0" borderId="0" xfId="1" applyFont="1"/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vertical="center"/>
    </xf>
    <xf numFmtId="0" fontId="14" fillId="0" borderId="4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1" applyFont="1" applyFill="1" applyAlignment="1">
      <alignment horizontal="left"/>
    </xf>
    <xf numFmtId="0" fontId="0" fillId="0" borderId="0" xfId="0" applyFont="1" applyAlignment="1"/>
    <xf numFmtId="0" fontId="18" fillId="0" borderId="0" xfId="1" applyFont="1" applyBorder="1" applyAlignment="1">
      <alignment horizontal="center"/>
    </xf>
    <xf numFmtId="0" fontId="3" fillId="0" borderId="0" xfId="0" applyFont="1"/>
    <xf numFmtId="0" fontId="24" fillId="0" borderId="0" xfId="0" applyFont="1" applyAlignment="1"/>
    <xf numFmtId="0" fontId="26" fillId="0" borderId="0" xfId="0" applyFont="1" applyAlignment="1">
      <alignment vertical="center"/>
    </xf>
    <xf numFmtId="0" fontId="18" fillId="0" borderId="29" xfId="0" applyFont="1" applyFill="1" applyBorder="1" applyAlignment="1">
      <alignment horizontal="left" vertical="center" wrapText="1"/>
    </xf>
    <xf numFmtId="0" fontId="18" fillId="0" borderId="3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164" fontId="18" fillId="0" borderId="29" xfId="0" applyNumberFormat="1" applyFont="1" applyBorder="1" applyAlignment="1">
      <alignment horizontal="center" vertical="center"/>
    </xf>
    <xf numFmtId="0" fontId="18" fillId="0" borderId="32" xfId="0" applyFont="1" applyFill="1" applyBorder="1" applyAlignment="1">
      <alignment horizontal="left" vertical="center" wrapText="1"/>
    </xf>
    <xf numFmtId="0" fontId="18" fillId="0" borderId="33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1" fontId="10" fillId="0" borderId="18" xfId="0" quotePrefix="1" applyNumberFormat="1" applyFont="1" applyFill="1" applyBorder="1" applyAlignment="1">
      <alignment horizontal="center" vertical="center"/>
    </xf>
    <xf numFmtId="1" fontId="10" fillId="0" borderId="39" xfId="0" quotePrefix="1" applyNumberFormat="1" applyFont="1" applyFill="1" applyBorder="1" applyAlignment="1">
      <alignment horizontal="center" vertical="center"/>
    </xf>
    <xf numFmtId="1" fontId="10" fillId="0" borderId="41" xfId="0" quotePrefix="1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vertical="center"/>
    </xf>
    <xf numFmtId="0" fontId="10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" fontId="4" fillId="0" borderId="6" xfId="0" applyNumberFormat="1" applyFont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" fontId="4" fillId="0" borderId="0" xfId="0" applyNumberFormat="1" applyFont="1" applyFill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0" xfId="1" applyFont="1" applyFill="1" applyAlignment="1">
      <alignment horizontal="center"/>
    </xf>
    <xf numFmtId="0" fontId="18" fillId="0" borderId="28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/>
    <xf numFmtId="0" fontId="31" fillId="0" borderId="0" xfId="1" applyFont="1" applyFill="1" applyAlignment="1">
      <alignment horizontal="left"/>
    </xf>
    <xf numFmtId="0" fontId="10" fillId="0" borderId="50" xfId="0" applyFont="1" applyFill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1" fontId="10" fillId="0" borderId="52" xfId="0" quotePrefix="1" applyNumberFormat="1" applyFont="1" applyFill="1" applyBorder="1" applyAlignment="1">
      <alignment horizontal="center" vertical="center"/>
    </xf>
    <xf numFmtId="1" fontId="10" fillId="0" borderId="17" xfId="0" quotePrefix="1" applyNumberFormat="1" applyFont="1" applyFill="1" applyBorder="1" applyAlignment="1">
      <alignment horizontal="center" vertical="center"/>
    </xf>
    <xf numFmtId="1" fontId="10" fillId="0" borderId="45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5" borderId="53" xfId="0" applyFont="1" applyFill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10" fillId="0" borderId="0" xfId="1" applyFont="1" applyAlignment="1">
      <alignment vertical="center"/>
    </xf>
    <xf numFmtId="0" fontId="35" fillId="0" borderId="0" xfId="0" applyFont="1" applyAlignment="1"/>
    <xf numFmtId="0" fontId="37" fillId="0" borderId="0" xfId="0" applyFont="1"/>
    <xf numFmtId="0" fontId="10" fillId="0" borderId="51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1" fontId="10" fillId="0" borderId="51" xfId="0" quotePrefix="1" applyNumberFormat="1" applyFont="1" applyFill="1" applyBorder="1" applyAlignment="1">
      <alignment horizontal="center" vertical="center"/>
    </xf>
    <xf numFmtId="1" fontId="10" fillId="0" borderId="50" xfId="0" quotePrefix="1" applyNumberFormat="1" applyFont="1" applyFill="1" applyBorder="1" applyAlignment="1">
      <alignment horizontal="center" vertical="center"/>
    </xf>
    <xf numFmtId="0" fontId="29" fillId="0" borderId="37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1" fontId="4" fillId="9" borderId="24" xfId="0" applyNumberFormat="1" applyFont="1" applyFill="1" applyBorder="1" applyAlignment="1">
      <alignment horizontal="center" vertical="center"/>
    </xf>
    <xf numFmtId="1" fontId="25" fillId="9" borderId="22" xfId="0" applyNumberFormat="1" applyFont="1" applyFill="1" applyBorder="1" applyAlignment="1">
      <alignment horizontal="center" vertical="center"/>
    </xf>
    <xf numFmtId="1" fontId="25" fillId="9" borderId="35" xfId="0" applyNumberFormat="1" applyFont="1" applyFill="1" applyBorder="1" applyAlignment="1">
      <alignment horizontal="center" vertical="center"/>
    </xf>
    <xf numFmtId="1" fontId="25" fillId="9" borderId="16" xfId="0" applyNumberFormat="1" applyFont="1" applyFill="1" applyBorder="1" applyAlignment="1">
      <alignment horizontal="center" vertical="center"/>
    </xf>
    <xf numFmtId="1" fontId="25" fillId="9" borderId="24" xfId="0" applyNumberFormat="1" applyFont="1" applyFill="1" applyBorder="1" applyAlignment="1">
      <alignment horizontal="center" vertical="center"/>
    </xf>
    <xf numFmtId="164" fontId="25" fillId="9" borderId="16" xfId="0" applyNumberFormat="1" applyFont="1" applyFill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1" fontId="28" fillId="0" borderId="0" xfId="0" applyNumberFormat="1" applyFont="1" applyAlignment="1">
      <alignment vertical="center"/>
    </xf>
    <xf numFmtId="0" fontId="5" fillId="0" borderId="0" xfId="0" applyFont="1" applyAlignment="1"/>
    <xf numFmtId="0" fontId="28" fillId="0" borderId="1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6" xfId="1" applyFont="1" applyBorder="1" applyAlignment="1">
      <alignment horizontal="left" vertical="center"/>
    </xf>
    <xf numFmtId="1" fontId="10" fillId="0" borderId="58" xfId="0" quotePrefix="1" applyNumberFormat="1" applyFont="1" applyFill="1" applyBorder="1" applyAlignment="1">
      <alignment horizontal="center" vertical="center"/>
    </xf>
    <xf numFmtId="1" fontId="10" fillId="0" borderId="59" xfId="0" quotePrefix="1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9" borderId="37" xfId="0" applyFont="1" applyFill="1" applyBorder="1" applyAlignment="1">
      <alignment vertical="center" wrapText="1"/>
    </xf>
    <xf numFmtId="0" fontId="4" fillId="9" borderId="48" xfId="0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/>
    </xf>
    <xf numFmtId="0" fontId="4" fillId="10" borderId="18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64" fontId="4" fillId="9" borderId="24" xfId="0" applyNumberFormat="1" applyFont="1" applyFill="1" applyBorder="1" applyAlignment="1">
      <alignment horizontal="center" vertical="center"/>
    </xf>
    <xf numFmtId="0" fontId="31" fillId="0" borderId="0" xfId="1" applyFont="1" applyFill="1" applyAlignment="1">
      <alignment horizontal="center"/>
    </xf>
    <xf numFmtId="0" fontId="31" fillId="0" borderId="0" xfId="1" applyFont="1"/>
    <xf numFmtId="0" fontId="18" fillId="0" borderId="36" xfId="0" applyFont="1" applyFill="1" applyBorder="1" applyAlignment="1">
      <alignment horizontal="center" vertical="center" wrapText="1"/>
    </xf>
    <xf numFmtId="164" fontId="18" fillId="10" borderId="29" xfId="0" applyNumberFormat="1" applyFont="1" applyFill="1" applyBorder="1" applyAlignment="1">
      <alignment horizontal="center" vertical="center"/>
    </xf>
    <xf numFmtId="0" fontId="18" fillId="10" borderId="32" xfId="0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1" fontId="27" fillId="0" borderId="17" xfId="3" applyNumberFormat="1" applyFont="1" applyFill="1" applyBorder="1" applyAlignment="1">
      <alignment horizontal="center" vertical="center"/>
    </xf>
    <xf numFmtId="1" fontId="27" fillId="0" borderId="15" xfId="3" applyNumberFormat="1" applyFont="1" applyFill="1" applyBorder="1" applyAlignment="1">
      <alignment horizontal="center" vertical="center"/>
    </xf>
    <xf numFmtId="1" fontId="27" fillId="0" borderId="18" xfId="3" applyNumberFormat="1" applyFont="1" applyFill="1" applyBorder="1" applyAlignment="1">
      <alignment horizontal="center" vertical="center"/>
    </xf>
    <xf numFmtId="1" fontId="27" fillId="0" borderId="39" xfId="3" applyNumberFormat="1" applyFont="1" applyFill="1" applyBorder="1" applyAlignment="1">
      <alignment horizontal="center" vertical="center"/>
    </xf>
    <xf numFmtId="0" fontId="18" fillId="0" borderId="26" xfId="2" applyFont="1" applyFill="1" applyBorder="1" applyAlignment="1">
      <alignment horizontal="left" vertical="center" wrapText="1"/>
    </xf>
    <xf numFmtId="1" fontId="18" fillId="0" borderId="18" xfId="3" applyNumberFormat="1" applyFont="1" applyFill="1" applyBorder="1" applyAlignment="1">
      <alignment horizontal="center" vertical="center"/>
    </xf>
    <xf numFmtId="1" fontId="18" fillId="0" borderId="15" xfId="3" applyNumberFormat="1" applyFont="1" applyFill="1" applyBorder="1" applyAlignment="1">
      <alignment horizontal="center" vertical="center"/>
    </xf>
    <xf numFmtId="1" fontId="18" fillId="0" borderId="39" xfId="3" applyNumberFormat="1" applyFont="1" applyFill="1" applyBorder="1" applyAlignment="1">
      <alignment horizontal="center" vertical="center"/>
    </xf>
    <xf numFmtId="0" fontId="27" fillId="0" borderId="58" xfId="2" applyFont="1" applyBorder="1" applyAlignment="1">
      <alignment horizontal="center" vertical="center"/>
    </xf>
    <xf numFmtId="0" fontId="27" fillId="0" borderId="34" xfId="2" applyFont="1" applyBorder="1" applyAlignment="1">
      <alignment horizontal="center" vertical="center"/>
    </xf>
    <xf numFmtId="0" fontId="18" fillId="0" borderId="15" xfId="3" applyFont="1" applyFill="1" applyBorder="1" applyAlignment="1">
      <alignment horizontal="center" vertical="center"/>
    </xf>
    <xf numFmtId="0" fontId="18" fillId="0" borderId="18" xfId="3" applyFont="1" applyFill="1" applyBorder="1" applyAlignment="1">
      <alignment horizontal="center" vertical="center"/>
    </xf>
    <xf numFmtId="1" fontId="18" fillId="0" borderId="17" xfId="3" applyNumberFormat="1" applyFont="1" applyFill="1" applyBorder="1" applyAlignment="1">
      <alignment horizontal="center" vertical="center"/>
    </xf>
    <xf numFmtId="0" fontId="18" fillId="0" borderId="17" xfId="3" applyFont="1" applyFill="1" applyBorder="1" applyAlignment="1">
      <alignment horizontal="center" vertical="center"/>
    </xf>
    <xf numFmtId="0" fontId="40" fillId="0" borderId="17" xfId="2" applyFont="1" applyFill="1" applyBorder="1" applyAlignment="1">
      <alignment horizontal="center" vertical="center"/>
    </xf>
    <xf numFmtId="0" fontId="40" fillId="0" borderId="18" xfId="2" applyFont="1" applyFill="1" applyBorder="1" applyAlignment="1">
      <alignment horizontal="center" vertical="center"/>
    </xf>
    <xf numFmtId="0" fontId="39" fillId="0" borderId="18" xfId="2" applyFont="1" applyFill="1" applyBorder="1" applyAlignment="1">
      <alignment horizontal="center" vertical="center"/>
    </xf>
    <xf numFmtId="0" fontId="27" fillId="0" borderId="18" xfId="2" applyFont="1" applyFill="1" applyBorder="1" applyAlignment="1">
      <alignment horizontal="center" vertical="center"/>
    </xf>
    <xf numFmtId="0" fontId="27" fillId="0" borderId="26" xfId="2" applyFont="1" applyBorder="1" applyAlignment="1">
      <alignment horizontal="left" vertical="center" wrapText="1" indent="3"/>
    </xf>
    <xf numFmtId="0" fontId="17" fillId="0" borderId="6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39" fillId="0" borderId="27" xfId="2" applyFont="1" applyFill="1" applyBorder="1" applyAlignment="1">
      <alignment horizontal="center" vertical="center"/>
    </xf>
    <xf numFmtId="0" fontId="42" fillId="0" borderId="27" xfId="2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1" fontId="35" fillId="0" borderId="0" xfId="0" applyNumberFormat="1" applyFont="1" applyAlignment="1">
      <alignment vertical="center"/>
    </xf>
    <xf numFmtId="1" fontId="43" fillId="8" borderId="16" xfId="0" applyNumberFormat="1" applyFont="1" applyFill="1" applyBorder="1" applyAlignment="1">
      <alignment horizontal="center" vertical="center"/>
    </xf>
    <xf numFmtId="0" fontId="27" fillId="0" borderId="35" xfId="2" applyFont="1" applyBorder="1" applyAlignment="1">
      <alignment horizontal="left" vertical="center" wrapText="1" indent="3"/>
    </xf>
    <xf numFmtId="0" fontId="27" fillId="0" borderId="18" xfId="2" applyFont="1" applyBorder="1" applyAlignment="1">
      <alignment horizontal="left" vertical="center" wrapText="1" indent="3"/>
    </xf>
    <xf numFmtId="0" fontId="10" fillId="0" borderId="18" xfId="0" applyFont="1" applyBorder="1" applyAlignment="1">
      <alignment horizontal="left" vertical="center" wrapText="1"/>
    </xf>
    <xf numFmtId="0" fontId="25" fillId="0" borderId="72" xfId="2" applyFont="1" applyFill="1" applyBorder="1" applyAlignment="1">
      <alignment horizontal="center" vertical="center"/>
    </xf>
    <xf numFmtId="1" fontId="18" fillId="0" borderId="51" xfId="3" applyNumberFormat="1" applyFont="1" applyFill="1" applyBorder="1" applyAlignment="1">
      <alignment horizontal="center" vertical="center"/>
    </xf>
    <xf numFmtId="1" fontId="18" fillId="0" borderId="50" xfId="3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10" fillId="10" borderId="51" xfId="0" applyFont="1" applyFill="1" applyBorder="1" applyAlignment="1">
      <alignment horizontal="center" vertical="center" wrapText="1"/>
    </xf>
    <xf numFmtId="0" fontId="10" fillId="10" borderId="58" xfId="0" applyFont="1" applyFill="1" applyBorder="1" applyAlignment="1">
      <alignment horizontal="center" vertical="center" wrapText="1"/>
    </xf>
    <xf numFmtId="0" fontId="18" fillId="0" borderId="75" xfId="2" applyFont="1" applyBorder="1" applyAlignment="1">
      <alignment horizontal="center" vertical="center"/>
    </xf>
    <xf numFmtId="0" fontId="18" fillId="0" borderId="76" xfId="2" applyFont="1" applyBorder="1" applyAlignment="1">
      <alignment horizontal="center" vertical="center"/>
    </xf>
    <xf numFmtId="0" fontId="18" fillId="0" borderId="77" xfId="2" applyFont="1" applyBorder="1" applyAlignment="1">
      <alignment horizontal="center" vertical="center"/>
    </xf>
    <xf numFmtId="0" fontId="18" fillId="0" borderId="78" xfId="2" applyFont="1" applyBorder="1" applyAlignment="1">
      <alignment horizontal="center" vertical="center"/>
    </xf>
    <xf numFmtId="0" fontId="18" fillId="0" borderId="40" xfId="2" applyFont="1" applyBorder="1" applyAlignment="1">
      <alignment horizontal="center" vertical="center"/>
    </xf>
    <xf numFmtId="0" fontId="18" fillId="0" borderId="79" xfId="2" applyFont="1" applyBorder="1" applyAlignment="1">
      <alignment horizontal="center" vertical="center"/>
    </xf>
    <xf numFmtId="0" fontId="18" fillId="0" borderId="74" xfId="2" applyFont="1" applyBorder="1" applyAlignment="1">
      <alignment horizontal="center" vertical="center"/>
    </xf>
    <xf numFmtId="0" fontId="18" fillId="0" borderId="73" xfId="2" applyFont="1" applyBorder="1" applyAlignment="1">
      <alignment horizontal="center" vertical="center"/>
    </xf>
    <xf numFmtId="0" fontId="18" fillId="0" borderId="72" xfId="2" applyFont="1" applyBorder="1" applyAlignment="1">
      <alignment horizontal="center" vertical="center"/>
    </xf>
    <xf numFmtId="0" fontId="18" fillId="0" borderId="80" xfId="2" applyFont="1" applyBorder="1" applyAlignment="1">
      <alignment horizontal="center" vertical="center"/>
    </xf>
    <xf numFmtId="0" fontId="18" fillId="0" borderId="81" xfId="2" applyFont="1" applyBorder="1" applyAlignment="1">
      <alignment horizontal="center" vertical="center"/>
    </xf>
    <xf numFmtId="0" fontId="18" fillId="0" borderId="82" xfId="2" applyFont="1" applyBorder="1" applyAlignment="1">
      <alignment horizontal="center" vertical="center"/>
    </xf>
    <xf numFmtId="0" fontId="42" fillId="0" borderId="83" xfId="2" applyFont="1" applyFill="1" applyBorder="1" applyAlignment="1">
      <alignment horizontal="center" vertical="center"/>
    </xf>
    <xf numFmtId="0" fontId="27" fillId="0" borderId="59" xfId="2" applyFont="1" applyFill="1" applyBorder="1" applyAlignment="1">
      <alignment horizontal="center" vertical="center"/>
    </xf>
    <xf numFmtId="1" fontId="27" fillId="0" borderId="58" xfId="3" applyNumberFormat="1" applyFont="1" applyFill="1" applyBorder="1" applyAlignment="1">
      <alignment horizontal="center" vertical="center"/>
    </xf>
    <xf numFmtId="1" fontId="27" fillId="0" borderId="59" xfId="3" applyNumberFormat="1" applyFont="1" applyFill="1" applyBorder="1" applyAlignment="1">
      <alignment horizontal="center" vertical="center"/>
    </xf>
    <xf numFmtId="1" fontId="27" fillId="0" borderId="84" xfId="3" applyNumberFormat="1" applyFont="1" applyFill="1" applyBorder="1" applyAlignment="1">
      <alignment horizontal="center" vertical="center"/>
    </xf>
    <xf numFmtId="1" fontId="4" fillId="9" borderId="16" xfId="0" applyNumberFormat="1" applyFont="1" applyFill="1" applyBorder="1" applyAlignment="1">
      <alignment horizontal="center" vertical="center"/>
    </xf>
    <xf numFmtId="1" fontId="4" fillId="9" borderId="85" xfId="0" applyNumberFormat="1" applyFont="1" applyFill="1" applyBorder="1" applyAlignment="1">
      <alignment horizontal="center" vertical="center"/>
    </xf>
    <xf numFmtId="1" fontId="4" fillId="9" borderId="86" xfId="0" applyNumberFormat="1" applyFont="1" applyFill="1" applyBorder="1" applyAlignment="1">
      <alignment horizontal="center" vertical="center"/>
    </xf>
    <xf numFmtId="0" fontId="27" fillId="0" borderId="87" xfId="2" applyFont="1" applyBorder="1" applyAlignment="1">
      <alignment horizontal="left" vertical="center" wrapText="1" indent="3"/>
    </xf>
    <xf numFmtId="0" fontId="4" fillId="9" borderId="20" xfId="0" applyFont="1" applyFill="1" applyBorder="1" applyAlignment="1">
      <alignment vertical="center" wrapText="1"/>
    </xf>
    <xf numFmtId="0" fontId="4" fillId="9" borderId="38" xfId="0" applyFont="1" applyFill="1" applyBorder="1" applyAlignment="1">
      <alignment horizontal="right" vertical="center" wrapText="1"/>
    </xf>
    <xf numFmtId="1" fontId="10" fillId="0" borderId="28" xfId="0" applyNumberFormat="1" applyFont="1" applyFill="1" applyBorder="1" applyAlignment="1">
      <alignment horizontal="center" vertical="center"/>
    </xf>
    <xf numFmtId="1" fontId="10" fillId="0" borderId="30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0" fontId="27" fillId="0" borderId="18" xfId="2" applyFont="1" applyBorder="1" applyAlignment="1">
      <alignment vertical="center"/>
    </xf>
    <xf numFmtId="0" fontId="18" fillId="0" borderId="18" xfId="2" applyFont="1" applyBorder="1" applyAlignment="1">
      <alignment vertical="center"/>
    </xf>
    <xf numFmtId="1" fontId="17" fillId="0" borderId="15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1" fontId="27" fillId="0" borderId="31" xfId="3" applyNumberFormat="1" applyFont="1" applyFill="1" applyBorder="1" applyAlignment="1">
      <alignment horizontal="center" vertical="center"/>
    </xf>
    <xf numFmtId="1" fontId="27" fillId="0" borderId="33" xfId="3" applyNumberFormat="1" applyFont="1" applyFill="1" applyBorder="1" applyAlignment="1">
      <alignment horizontal="center" vertical="center"/>
    </xf>
    <xf numFmtId="0" fontId="27" fillId="0" borderId="32" xfId="2" applyFont="1" applyBorder="1" applyAlignment="1">
      <alignment vertical="center"/>
    </xf>
    <xf numFmtId="1" fontId="18" fillId="0" borderId="78" xfId="3" applyNumberFormat="1" applyFont="1" applyFill="1" applyBorder="1" applyAlignment="1">
      <alignment horizontal="center" vertical="center"/>
    </xf>
    <xf numFmtId="1" fontId="18" fillId="0" borderId="27" xfId="3" applyNumberFormat="1" applyFont="1" applyFill="1" applyBorder="1" applyAlignment="1">
      <alignment horizontal="center" vertical="center"/>
    </xf>
    <xf numFmtId="1" fontId="10" fillId="0" borderId="28" xfId="0" quotePrefix="1" applyNumberFormat="1" applyFont="1" applyFill="1" applyBorder="1" applyAlignment="1">
      <alignment horizontal="center" vertical="center"/>
    </xf>
    <xf numFmtId="1" fontId="10" fillId="0" borderId="29" xfId="0" quotePrefix="1" applyNumberFormat="1" applyFont="1" applyFill="1" applyBorder="1" applyAlignment="1">
      <alignment horizontal="center" vertical="center"/>
    </xf>
    <xf numFmtId="1" fontId="10" fillId="10" borderId="18" xfId="0" quotePrefix="1" applyNumberFormat="1" applyFont="1" applyFill="1" applyBorder="1" applyAlignment="1">
      <alignment horizontal="center" vertical="center"/>
    </xf>
    <xf numFmtId="1" fontId="27" fillId="0" borderId="32" xfId="3" applyNumberFormat="1" applyFont="1" applyFill="1" applyBorder="1" applyAlignment="1">
      <alignment horizontal="center" vertical="center"/>
    </xf>
    <xf numFmtId="1" fontId="10" fillId="0" borderId="88" xfId="0" quotePrefix="1" applyNumberFormat="1" applyFont="1" applyFill="1" applyBorder="1" applyAlignment="1">
      <alignment horizontal="center" vertical="center"/>
    </xf>
    <xf numFmtId="1" fontId="10" fillId="0" borderId="24" xfId="0" quotePrefix="1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" fontId="10" fillId="0" borderId="31" xfId="0" applyNumberFormat="1" applyFont="1" applyFill="1" applyBorder="1" applyAlignment="1">
      <alignment horizontal="center" vertical="center"/>
    </xf>
    <xf numFmtId="1" fontId="10" fillId="0" borderId="33" xfId="0" applyNumberFormat="1" applyFont="1" applyFill="1" applyBorder="1" applyAlignment="1">
      <alignment horizontal="center" vertical="center"/>
    </xf>
    <xf numFmtId="0" fontId="10" fillId="0" borderId="29" xfId="0" quotePrefix="1" applyNumberFormat="1" applyFont="1" applyFill="1" applyBorder="1" applyAlignment="1">
      <alignment horizontal="center" vertical="center"/>
    </xf>
    <xf numFmtId="0" fontId="10" fillId="0" borderId="18" xfId="0" quotePrefix="1" applyNumberFormat="1" applyFont="1" applyFill="1" applyBorder="1" applyAlignment="1">
      <alignment horizontal="center" vertical="center"/>
    </xf>
    <xf numFmtId="1" fontId="10" fillId="0" borderId="31" xfId="0" quotePrefix="1" applyNumberFormat="1" applyFont="1" applyFill="1" applyBorder="1" applyAlignment="1">
      <alignment horizontal="center" vertical="center"/>
    </xf>
    <xf numFmtId="1" fontId="10" fillId="0" borderId="32" xfId="0" quotePrefix="1" applyNumberFormat="1" applyFont="1" applyFill="1" applyBorder="1" applyAlignment="1">
      <alignment horizontal="center" vertical="center"/>
    </xf>
    <xf numFmtId="164" fontId="10" fillId="0" borderId="88" xfId="0" quotePrefix="1" applyNumberFormat="1" applyFont="1" applyFill="1" applyBorder="1" applyAlignment="1">
      <alignment horizontal="center" vertical="center"/>
    </xf>
    <xf numFmtId="0" fontId="10" fillId="0" borderId="25" xfId="0" quotePrefix="1" applyNumberFormat="1" applyFont="1" applyFill="1" applyBorder="1" applyAlignment="1">
      <alignment horizontal="center" vertical="center"/>
    </xf>
    <xf numFmtId="0" fontId="18" fillId="0" borderId="89" xfId="0" applyFont="1" applyBorder="1" applyAlignment="1">
      <alignment vertical="center"/>
    </xf>
    <xf numFmtId="0" fontId="18" fillId="0" borderId="90" xfId="0" applyFont="1" applyBorder="1" applyAlignment="1">
      <alignment horizontal="center" vertical="center"/>
    </xf>
    <xf numFmtId="0" fontId="18" fillId="0" borderId="91" xfId="0" applyFont="1" applyBorder="1" applyAlignment="1">
      <alignment vertical="center"/>
    </xf>
    <xf numFmtId="0" fontId="18" fillId="0" borderId="92" xfId="0" applyFont="1" applyBorder="1" applyAlignment="1">
      <alignment horizontal="center" vertical="center"/>
    </xf>
    <xf numFmtId="1" fontId="10" fillId="0" borderId="93" xfId="0" applyNumberFormat="1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164" fontId="43" fillId="8" borderId="16" xfId="0" applyNumberFormat="1" applyFont="1" applyFill="1" applyBorder="1" applyAlignment="1">
      <alignment horizontal="center" vertical="center"/>
    </xf>
    <xf numFmtId="0" fontId="44" fillId="0" borderId="70" xfId="0" applyFont="1" applyFill="1" applyBorder="1" applyAlignment="1">
      <alignment vertical="center" wrapText="1"/>
    </xf>
    <xf numFmtId="0" fontId="44" fillId="0" borderId="71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18" fillId="0" borderId="69" xfId="0" applyFont="1" applyBorder="1" applyAlignment="1">
      <alignment horizontal="center" vertical="center" wrapText="1"/>
    </xf>
    <xf numFmtId="0" fontId="44" fillId="0" borderId="70" xfId="0" applyFont="1" applyFill="1" applyBorder="1" applyAlignment="1">
      <alignment horizontal="center" vertical="center" wrapText="1"/>
    </xf>
    <xf numFmtId="0" fontId="25" fillId="6" borderId="20" xfId="0" applyFont="1" applyFill="1" applyBorder="1" applyAlignment="1">
      <alignment horizontal="left" vertical="center" wrapText="1"/>
    </xf>
    <xf numFmtId="0" fontId="25" fillId="6" borderId="23" xfId="0" applyFont="1" applyFill="1" applyBorder="1" applyAlignment="1">
      <alignment horizontal="right" vertical="center" wrapText="1"/>
    </xf>
    <xf numFmtId="1" fontId="25" fillId="6" borderId="94" xfId="0" applyNumberFormat="1" applyFont="1" applyFill="1" applyBorder="1" applyAlignment="1">
      <alignment horizontal="center" vertical="center" wrapText="1"/>
    </xf>
    <xf numFmtId="0" fontId="27" fillId="0" borderId="95" xfId="0" applyFont="1" applyFill="1" applyBorder="1" applyAlignment="1">
      <alignment horizontal="center" vertical="center" wrapText="1"/>
    </xf>
    <xf numFmtId="0" fontId="18" fillId="10" borderId="36" xfId="0" applyFont="1" applyFill="1" applyBorder="1" applyAlignment="1">
      <alignment horizontal="center" vertical="center" wrapText="1"/>
    </xf>
    <xf numFmtId="0" fontId="18" fillId="10" borderId="94" xfId="0" applyFont="1" applyFill="1" applyBorder="1" applyAlignment="1">
      <alignment horizontal="center" vertical="center" wrapText="1"/>
    </xf>
    <xf numFmtId="0" fontId="18" fillId="10" borderId="95" xfId="0" applyFont="1" applyFill="1" applyBorder="1" applyAlignment="1">
      <alignment horizontal="center" vertical="center" wrapText="1"/>
    </xf>
    <xf numFmtId="1" fontId="25" fillId="10" borderId="36" xfId="0" applyNumberFormat="1" applyFont="1" applyFill="1" applyBorder="1" applyAlignment="1">
      <alignment horizontal="center" vertical="center" wrapText="1"/>
    </xf>
    <xf numFmtId="1" fontId="25" fillId="10" borderId="95" xfId="0" applyNumberFormat="1" applyFont="1" applyFill="1" applyBorder="1" applyAlignment="1">
      <alignment horizontal="center" vertical="center" wrapText="1"/>
    </xf>
    <xf numFmtId="1" fontId="10" fillId="0" borderId="36" xfId="0" applyNumberFormat="1" applyFont="1" applyFill="1" applyBorder="1" applyAlignment="1">
      <alignment horizontal="center" vertical="center"/>
    </xf>
    <xf numFmtId="1" fontId="18" fillId="10" borderId="94" xfId="0" applyNumberFormat="1" applyFont="1" applyFill="1" applyBorder="1" applyAlignment="1">
      <alignment horizontal="center" vertical="center" wrapText="1"/>
    </xf>
    <xf numFmtId="1" fontId="18" fillId="0" borderId="94" xfId="0" applyNumberFormat="1" applyFont="1" applyFill="1" applyBorder="1" applyAlignment="1">
      <alignment horizontal="center" vertical="center" wrapText="1"/>
    </xf>
    <xf numFmtId="1" fontId="18" fillId="0" borderId="95" xfId="0" applyNumberFormat="1" applyFont="1" applyFill="1" applyBorder="1" applyAlignment="1">
      <alignment horizontal="center" vertical="center" wrapText="1"/>
    </xf>
    <xf numFmtId="1" fontId="18" fillId="0" borderId="36" xfId="0" applyNumberFormat="1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1" fontId="38" fillId="0" borderId="36" xfId="0" applyNumberFormat="1" applyFont="1" applyFill="1" applyBorder="1" applyAlignment="1">
      <alignment horizontal="center" vertical="center" wrapText="1"/>
    </xf>
    <xf numFmtId="1" fontId="18" fillId="0" borderId="16" xfId="0" applyNumberFormat="1" applyFont="1" applyFill="1" applyBorder="1" applyAlignment="1">
      <alignment horizontal="center" vertical="center" wrapText="1"/>
    </xf>
    <xf numFmtId="1" fontId="25" fillId="6" borderId="61" xfId="0" applyNumberFormat="1" applyFont="1" applyFill="1" applyBorder="1" applyAlignment="1">
      <alignment horizontal="center" vertical="center" wrapText="1"/>
    </xf>
    <xf numFmtId="1" fontId="25" fillId="6" borderId="16" xfId="0" applyNumberFormat="1" applyFont="1" applyFill="1" applyBorder="1" applyAlignment="1">
      <alignment horizontal="center" vertical="center" wrapText="1"/>
    </xf>
    <xf numFmtId="1" fontId="30" fillId="7" borderId="16" xfId="0" applyNumberFormat="1" applyFont="1" applyFill="1" applyBorder="1" applyAlignment="1">
      <alignment horizontal="center" vertical="center"/>
    </xf>
    <xf numFmtId="164" fontId="30" fillId="7" borderId="16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8" xfId="0" quotePrefix="1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33" fillId="0" borderId="8" xfId="0" applyFont="1" applyFill="1" applyBorder="1" applyAlignment="1">
      <alignment horizontal="right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10" borderId="5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5" borderId="54" xfId="0" applyFont="1" applyFill="1" applyBorder="1" applyAlignment="1"/>
    <xf numFmtId="0" fontId="8" fillId="5" borderId="5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46" fillId="0" borderId="40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15" xfId="0" applyFont="1" applyBorder="1" applyAlignment="1">
      <alignment vertical="center"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vertical="top"/>
    </xf>
    <xf numFmtId="0" fontId="21" fillId="0" borderId="0" xfId="0" applyFont="1" applyAlignment="1">
      <alignment horizontal="center" wrapText="1"/>
    </xf>
    <xf numFmtId="0" fontId="22" fillId="0" borderId="0" xfId="0" applyFont="1" applyAlignment="1"/>
    <xf numFmtId="0" fontId="14" fillId="0" borderId="4" xfId="0" applyFont="1" applyBorder="1" applyAlignment="1">
      <alignment horizontal="center" vertical="center" textRotation="90"/>
    </xf>
    <xf numFmtId="0" fontId="14" fillId="0" borderId="9" xfId="0" applyFont="1" applyBorder="1" applyAlignment="1">
      <alignment vertical="center" textRotation="90"/>
    </xf>
    <xf numFmtId="0" fontId="14" fillId="0" borderId="14" xfId="0" applyFont="1" applyBorder="1" applyAlignment="1">
      <alignment vertical="center" textRotation="90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/>
    <xf numFmtId="0" fontId="14" fillId="0" borderId="3" xfId="0" applyFont="1" applyBorder="1"/>
    <xf numFmtId="0" fontId="18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6" fillId="0" borderId="0" xfId="1" applyFont="1" applyFill="1" applyAlignment="1">
      <alignment horizontal="center"/>
    </xf>
    <xf numFmtId="0" fontId="38" fillId="0" borderId="0" xfId="1" applyFont="1" applyAlignment="1">
      <alignment horizontal="center"/>
    </xf>
    <xf numFmtId="0" fontId="18" fillId="0" borderId="0" xfId="1" applyFont="1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/>
    <xf numFmtId="49" fontId="14" fillId="0" borderId="15" xfId="0" applyNumberFormat="1" applyFont="1" applyBorder="1" applyAlignment="1">
      <alignment horizontal="center" textRotation="90" wrapText="1"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1" xfId="0" applyFont="1" applyBorder="1" applyAlignment="1">
      <alignment horizontal="center"/>
    </xf>
    <xf numFmtId="0" fontId="13" fillId="10" borderId="0" xfId="0" applyFont="1" applyFill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49" fontId="3" fillId="0" borderId="0" xfId="0" applyNumberFormat="1" applyFont="1" applyAlignment="1">
      <alignment vertical="center" wrapText="1"/>
    </xf>
    <xf numFmtId="0" fontId="24" fillId="0" borderId="0" xfId="0" applyFont="1" applyAlignment="1"/>
    <xf numFmtId="49" fontId="14" fillId="0" borderId="7" xfId="0" applyNumberFormat="1" applyFont="1" applyBorder="1" applyAlignment="1">
      <alignment horizontal="center" textRotation="90" wrapText="1"/>
    </xf>
    <xf numFmtId="49" fontId="14" fillId="0" borderId="21" xfId="0" applyNumberFormat="1" applyFont="1" applyBorder="1" applyAlignment="1">
      <alignment horizontal="center" textRotation="90" wrapText="1"/>
    </xf>
    <xf numFmtId="49" fontId="14" fillId="0" borderId="13" xfId="0" applyNumberFormat="1" applyFont="1" applyBorder="1" applyAlignment="1">
      <alignment horizontal="center" textRotation="90" wrapText="1"/>
    </xf>
    <xf numFmtId="0" fontId="23" fillId="0" borderId="0" xfId="0" applyFont="1" applyAlignment="1">
      <alignment horizontal="center"/>
    </xf>
    <xf numFmtId="0" fontId="4" fillId="7" borderId="37" xfId="0" applyFont="1" applyFill="1" applyBorder="1" applyAlignment="1">
      <alignment horizontal="center" vertical="center" wrapText="1"/>
    </xf>
    <xf numFmtId="0" fontId="4" fillId="7" borderId="5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 indent="3"/>
    </xf>
    <xf numFmtId="0" fontId="5" fillId="0" borderId="2" xfId="0" applyFont="1" applyFill="1" applyBorder="1" applyAlignment="1">
      <alignment horizontal="left" vertical="center" wrapText="1" indent="3"/>
    </xf>
    <xf numFmtId="0" fontId="5" fillId="0" borderId="3" xfId="0" applyFont="1" applyFill="1" applyBorder="1" applyAlignment="1">
      <alignment horizontal="left" vertical="center" wrapText="1" indent="3"/>
    </xf>
    <xf numFmtId="0" fontId="5" fillId="0" borderId="1" xfId="0" applyFont="1" applyBorder="1" applyAlignment="1">
      <alignment horizontal="left" vertical="center" wrapText="1" indent="3"/>
    </xf>
    <xf numFmtId="0" fontId="5" fillId="0" borderId="2" xfId="0" applyFont="1" applyBorder="1" applyAlignment="1">
      <alignment horizontal="left" vertical="center" wrapText="1" indent="3"/>
    </xf>
    <xf numFmtId="0" fontId="5" fillId="0" borderId="3" xfId="0" applyFont="1" applyBorder="1" applyAlignment="1">
      <alignment horizontal="left" vertical="center" wrapText="1" indent="3"/>
    </xf>
    <xf numFmtId="0" fontId="3" fillId="0" borderId="0" xfId="0" applyFont="1" applyFill="1" applyAlignment="1">
      <alignment horizontal="lef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5" xfId="0" applyFont="1" applyBorder="1" applyAlignment="1">
      <alignment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49" fontId="18" fillId="0" borderId="28" xfId="0" applyNumberFormat="1" applyFont="1" applyBorder="1" applyAlignment="1">
      <alignment horizontal="center" vertical="center" wrapText="1"/>
    </xf>
    <xf numFmtId="0" fontId="18" fillId="0" borderId="31" xfId="0" applyFont="1" applyBorder="1" applyAlignment="1">
      <alignment vertical="center"/>
    </xf>
    <xf numFmtId="0" fontId="27" fillId="0" borderId="15" xfId="0" applyFont="1" applyBorder="1" applyAlignment="1">
      <alignment horizontal="center" vertical="center" textRotation="90" wrapText="1"/>
    </xf>
    <xf numFmtId="0" fontId="27" fillId="0" borderId="33" xfId="0" applyFont="1" applyBorder="1" applyAlignment="1">
      <alignment horizontal="center" vertical="center" textRotation="90" wrapText="1"/>
    </xf>
    <xf numFmtId="0" fontId="27" fillId="0" borderId="28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0" fontId="4" fillId="0" borderId="7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27" fillId="0" borderId="33" xfId="0" applyFont="1" applyBorder="1" applyAlignment="1">
      <alignment vertical="center" textRotation="90"/>
    </xf>
    <xf numFmtId="0" fontId="25" fillId="9" borderId="20" xfId="0" applyFont="1" applyFill="1" applyBorder="1" applyAlignment="1">
      <alignment horizontal="right" vertical="center" wrapText="1"/>
    </xf>
    <xf numFmtId="0" fontId="25" fillId="9" borderId="62" xfId="0" applyFont="1" applyFill="1" applyBorder="1" applyAlignment="1">
      <alignment horizontal="right" vertical="center" wrapText="1"/>
    </xf>
    <xf numFmtId="0" fontId="25" fillId="8" borderId="20" xfId="0" applyFont="1" applyFill="1" applyBorder="1" applyAlignment="1">
      <alignment horizontal="right" vertical="center" wrapText="1"/>
    </xf>
    <xf numFmtId="0" fontId="25" fillId="8" borderId="38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textRotation="90" wrapText="1"/>
    </xf>
    <xf numFmtId="0" fontId="27" fillId="0" borderId="33" xfId="0" applyFont="1" applyFill="1" applyBorder="1" applyAlignment="1">
      <alignment horizontal="center" vertical="center" textRotation="90" wrapText="1"/>
    </xf>
    <xf numFmtId="0" fontId="27" fillId="0" borderId="18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</cellXfs>
  <cellStyles count="6">
    <cellStyle name="Звичайний 2" xfId="2"/>
    <cellStyle name="Звичайний 3" xfId="4"/>
    <cellStyle name="Обычный" xfId="0" builtinId="0"/>
    <cellStyle name="Обычный 2" xfId="5"/>
    <cellStyle name="Обычный_b_g_new_spets_07_12_3" xfId="1"/>
    <cellStyle name="Обычный_b_z_05_03v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995"/>
  <sheetViews>
    <sheetView tabSelected="1" view="pageBreakPreview" zoomScaleNormal="100" zoomScaleSheetLayoutView="100" workbookViewId="0">
      <selection activeCell="M9" sqref="M9:BB9"/>
    </sheetView>
  </sheetViews>
  <sheetFormatPr defaultColWidth="15.140625" defaultRowHeight="15" customHeight="1" x14ac:dyDescent="0.25"/>
  <cols>
    <col min="1" max="53" width="2.42578125" customWidth="1"/>
    <col min="54" max="61" width="4.7109375" customWidth="1"/>
    <col min="62" max="63" width="5" customWidth="1"/>
    <col min="64" max="71" width="6.140625" customWidth="1"/>
  </cols>
  <sheetData>
    <row r="1" spans="1:71" s="55" customFormat="1" ht="18.75" customHeight="1" x14ac:dyDescent="0.35">
      <c r="A1" s="458" t="s">
        <v>172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8"/>
      <c r="AN1" s="458"/>
      <c r="AO1" s="458"/>
      <c r="AP1" s="458"/>
      <c r="AQ1" s="458"/>
      <c r="AR1" s="458"/>
      <c r="AS1" s="458"/>
      <c r="AT1" s="458"/>
      <c r="AU1" s="458"/>
      <c r="AV1" s="458"/>
      <c r="AW1" s="458"/>
      <c r="AX1" s="458"/>
      <c r="AY1" s="458"/>
      <c r="AZ1" s="458"/>
      <c r="BA1" s="458"/>
      <c r="BB1" s="458"/>
      <c r="BC1" s="458"/>
      <c r="BD1" s="458"/>
      <c r="BE1" s="458"/>
      <c r="BF1" s="458"/>
      <c r="BG1" s="458"/>
      <c r="BH1" s="458"/>
      <c r="BI1" s="458"/>
    </row>
    <row r="2" spans="1:71" ht="21" x14ac:dyDescent="0.35">
      <c r="A2" s="1"/>
      <c r="B2" s="389" t="s">
        <v>62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"/>
      <c r="Z2" s="3"/>
      <c r="AA2" s="3"/>
      <c r="AB2" s="3"/>
      <c r="AC2" s="3"/>
      <c r="AD2" s="3"/>
      <c r="AE2" s="3"/>
      <c r="AF2" s="4"/>
      <c r="AG2" s="3"/>
      <c r="AH2" s="26"/>
      <c r="AI2" s="3"/>
      <c r="AJ2" s="3"/>
      <c r="AR2" s="47"/>
      <c r="AS2" s="127" t="s">
        <v>111</v>
      </c>
      <c r="AU2" s="47"/>
      <c r="AV2" s="47"/>
      <c r="AW2" s="47"/>
      <c r="AX2" s="47"/>
      <c r="AY2" s="47"/>
      <c r="AZ2" s="47"/>
      <c r="BA2" s="47"/>
      <c r="BC2" s="15" t="s">
        <v>71</v>
      </c>
      <c r="BD2" s="18"/>
      <c r="BE2" s="18"/>
      <c r="BH2" s="18"/>
      <c r="BI2" s="18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ht="21" x14ac:dyDescent="0.35">
      <c r="A3" s="1"/>
      <c r="B3" s="389" t="s">
        <v>63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"/>
      <c r="Z3" s="3"/>
      <c r="AA3" s="3"/>
      <c r="AB3" s="3"/>
      <c r="AC3" s="3"/>
      <c r="AD3" s="3"/>
      <c r="AE3" s="3"/>
      <c r="AF3" s="3"/>
      <c r="AG3" s="3"/>
      <c r="AI3" s="3"/>
      <c r="AJ3" s="3"/>
      <c r="AR3" s="47"/>
      <c r="AS3" s="127" t="s">
        <v>131</v>
      </c>
      <c r="AU3" s="47"/>
      <c r="AV3" s="47"/>
      <c r="AW3" s="47"/>
      <c r="AX3" s="47"/>
      <c r="AY3" s="47"/>
      <c r="AZ3" s="47"/>
      <c r="BA3" s="47"/>
      <c r="BC3" s="15" t="s">
        <v>132</v>
      </c>
      <c r="BD3" s="18"/>
      <c r="BE3" s="18"/>
      <c r="BH3" s="18"/>
      <c r="BI3" s="18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ht="21" x14ac:dyDescent="0.35">
      <c r="A4" s="1"/>
      <c r="B4" s="389" t="s">
        <v>64</v>
      </c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"/>
      <c r="Z4" s="3"/>
      <c r="AA4" s="3"/>
      <c r="AB4" s="3"/>
      <c r="AC4" s="3"/>
      <c r="AD4" s="3"/>
      <c r="AE4" s="3"/>
      <c r="AF4" s="3"/>
      <c r="AG4" s="3"/>
      <c r="AI4" s="3"/>
      <c r="AJ4" s="3"/>
      <c r="AR4" s="48"/>
      <c r="AS4" s="127" t="s">
        <v>98</v>
      </c>
      <c r="AU4" s="48"/>
      <c r="AV4" s="48"/>
      <c r="AW4" s="48"/>
      <c r="AX4" s="48"/>
      <c r="AY4" s="48"/>
      <c r="AZ4" s="48"/>
      <c r="BA4" s="48"/>
      <c r="BC4" s="46" t="s">
        <v>133</v>
      </c>
      <c r="BD4" s="22"/>
      <c r="BE4" s="22"/>
      <c r="BH4" s="22"/>
      <c r="BI4" s="22"/>
      <c r="BJ4" s="27"/>
      <c r="BK4" s="3"/>
      <c r="BL4" s="3"/>
      <c r="BM4" s="3"/>
      <c r="BN4" s="3"/>
      <c r="BO4" s="3"/>
      <c r="BP4" s="3"/>
      <c r="BQ4" s="3"/>
      <c r="BR4" s="3"/>
      <c r="BS4" s="3"/>
    </row>
    <row r="5" spans="1:71" ht="21" x14ac:dyDescent="0.35">
      <c r="A5" s="1"/>
      <c r="B5" s="393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"/>
      <c r="Z5" s="3"/>
      <c r="AA5" s="3"/>
      <c r="AB5" s="3"/>
      <c r="AC5" s="3"/>
      <c r="AD5" s="3"/>
      <c r="AE5" s="3"/>
      <c r="AF5" s="3"/>
      <c r="AG5" s="3"/>
      <c r="AH5" s="26"/>
      <c r="AI5" s="3"/>
      <c r="AJ5" s="3"/>
      <c r="AR5" s="49"/>
      <c r="AS5" s="127" t="s">
        <v>66</v>
      </c>
      <c r="AU5" s="49"/>
      <c r="AV5" s="49"/>
      <c r="AW5" s="49"/>
      <c r="AX5" s="49"/>
      <c r="AY5" s="49"/>
      <c r="AZ5" s="49"/>
      <c r="BA5" s="49"/>
      <c r="BC5" s="15" t="s">
        <v>72</v>
      </c>
      <c r="BD5" s="19"/>
      <c r="BE5" s="19"/>
      <c r="BH5" s="19"/>
      <c r="BI5" s="19"/>
      <c r="BJ5" s="7"/>
      <c r="BK5" s="3"/>
      <c r="BL5" s="3"/>
      <c r="BM5" s="3"/>
      <c r="BN5" s="3"/>
      <c r="BO5" s="3"/>
      <c r="BP5" s="3"/>
      <c r="BQ5" s="3"/>
      <c r="BR5" s="3"/>
      <c r="BS5" s="3"/>
    </row>
    <row r="6" spans="1:71" ht="21" x14ac:dyDescent="0.35">
      <c r="A6" s="8"/>
      <c r="B6" s="389" t="s">
        <v>65</v>
      </c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"/>
      <c r="Z6" s="3"/>
      <c r="AA6" s="3"/>
      <c r="AB6" s="3"/>
      <c r="AC6" s="3"/>
      <c r="AD6" s="3"/>
      <c r="AE6" s="3"/>
      <c r="AF6" s="3"/>
      <c r="AG6" s="3"/>
      <c r="AH6" s="26"/>
      <c r="AI6" s="3"/>
      <c r="AJ6" s="3"/>
      <c r="AR6" s="47"/>
      <c r="AS6" s="127" t="s">
        <v>134</v>
      </c>
      <c r="AU6" s="47"/>
      <c r="AV6" s="47"/>
      <c r="AW6" s="47"/>
      <c r="AX6" s="47"/>
      <c r="AY6" s="47"/>
      <c r="AZ6" s="47"/>
      <c r="BA6" s="47"/>
      <c r="BB6" s="47"/>
      <c r="BC6" s="15" t="s">
        <v>135</v>
      </c>
      <c r="BD6" s="18"/>
      <c r="BE6" s="18"/>
      <c r="BH6" s="18"/>
      <c r="BI6" s="18"/>
      <c r="BJ6" s="3"/>
      <c r="BK6" s="3"/>
      <c r="BL6" s="3"/>
      <c r="BM6" s="3"/>
      <c r="BN6" s="3"/>
      <c r="BO6" s="3"/>
      <c r="BP6" s="3"/>
      <c r="BQ6" s="3"/>
      <c r="BR6" s="3"/>
      <c r="BS6" s="3"/>
    </row>
    <row r="7" spans="1:71" s="55" customFormat="1" ht="21" x14ac:dyDescent="0.35">
      <c r="A7" s="8"/>
      <c r="B7" s="394" t="s">
        <v>97</v>
      </c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"/>
      <c r="Z7" s="3"/>
      <c r="AA7" s="3"/>
      <c r="AB7" s="3"/>
      <c r="AC7" s="3"/>
      <c r="AD7" s="3"/>
      <c r="AE7" s="3"/>
      <c r="AF7" s="3"/>
      <c r="AG7" s="3"/>
      <c r="AH7" s="26"/>
      <c r="AI7" s="3"/>
      <c r="AJ7" s="3"/>
      <c r="AQ7" s="14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J7" s="3"/>
      <c r="BK7" s="3"/>
      <c r="BL7" s="3"/>
      <c r="BM7" s="3"/>
      <c r="BN7" s="3"/>
      <c r="BO7" s="3"/>
      <c r="BP7" s="3"/>
      <c r="BQ7" s="3"/>
      <c r="BR7" s="3"/>
      <c r="BS7" s="3"/>
    </row>
    <row r="8" spans="1:71" s="55" customFormat="1" ht="21" x14ac:dyDescent="0.35">
      <c r="A8" s="1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3"/>
      <c r="Z8" s="3"/>
      <c r="AA8" s="3"/>
      <c r="AB8" s="3"/>
      <c r="AC8" s="3"/>
      <c r="AD8" s="3"/>
      <c r="AE8" s="3"/>
      <c r="AF8" s="3"/>
      <c r="AG8" s="3"/>
      <c r="AH8" s="26"/>
      <c r="AI8" s="3"/>
      <c r="AJ8" s="3"/>
      <c r="AK8" s="3"/>
      <c r="AL8" s="3"/>
      <c r="AM8" s="9"/>
      <c r="AN8" s="3"/>
      <c r="AO8" s="2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G8" s="19"/>
      <c r="BH8" s="19"/>
      <c r="BI8" s="19"/>
      <c r="BJ8" s="3"/>
      <c r="BK8" s="3"/>
      <c r="BL8" s="3"/>
      <c r="BM8" s="3"/>
      <c r="BN8" s="3"/>
      <c r="BO8" s="3"/>
      <c r="BP8" s="3"/>
      <c r="BQ8" s="3"/>
      <c r="BR8" s="3"/>
      <c r="BS8" s="3"/>
    </row>
    <row r="9" spans="1:71" s="28" customFormat="1" ht="21" x14ac:dyDescent="0.35">
      <c r="G9" s="29"/>
      <c r="M9" s="390" t="s">
        <v>5</v>
      </c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0"/>
      <c r="Z9" s="390"/>
      <c r="AA9" s="390"/>
      <c r="AB9" s="390"/>
      <c r="AC9" s="390"/>
      <c r="AD9" s="390"/>
      <c r="AE9" s="390"/>
      <c r="AF9" s="390"/>
      <c r="AG9" s="390"/>
      <c r="AH9" s="390"/>
      <c r="AI9" s="390"/>
      <c r="AJ9" s="390"/>
      <c r="AK9" s="390"/>
      <c r="AL9" s="390"/>
      <c r="AM9" s="390"/>
      <c r="AN9" s="390"/>
      <c r="AO9" s="390"/>
      <c r="AP9" s="390"/>
      <c r="AQ9" s="390"/>
      <c r="AR9" s="390"/>
      <c r="AS9" s="390"/>
      <c r="AT9" s="390"/>
      <c r="AU9" s="390"/>
      <c r="AV9" s="390"/>
      <c r="AW9" s="390"/>
      <c r="AX9" s="390"/>
      <c r="AY9" s="390"/>
      <c r="AZ9" s="390"/>
      <c r="BA9" s="390"/>
      <c r="BB9" s="390"/>
    </row>
    <row r="10" spans="1:71" s="28" customFormat="1" ht="23.25" x14ac:dyDescent="0.35">
      <c r="AA10" s="30"/>
      <c r="AB10" s="391" t="s">
        <v>6</v>
      </c>
      <c r="AC10" s="391"/>
      <c r="AD10" s="391"/>
      <c r="AE10" s="391"/>
      <c r="AF10" s="391"/>
      <c r="AG10" s="391"/>
      <c r="AH10" s="391"/>
      <c r="AI10" s="391"/>
      <c r="AJ10" s="391"/>
      <c r="AK10" s="391"/>
      <c r="AL10" s="391"/>
      <c r="AM10" s="391"/>
      <c r="AN10" s="391"/>
      <c r="AO10" s="391"/>
      <c r="AP10" s="391"/>
      <c r="AQ10" s="391"/>
      <c r="BH10" s="110"/>
    </row>
    <row r="11" spans="1:71" s="28" customFormat="1" ht="21" x14ac:dyDescent="0.35">
      <c r="M11" s="392" t="s">
        <v>88</v>
      </c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  <c r="AE11" s="392"/>
      <c r="AF11" s="392"/>
      <c r="AG11" s="392"/>
      <c r="AH11" s="392"/>
      <c r="AI11" s="392"/>
      <c r="AJ11" s="392"/>
      <c r="AK11" s="392"/>
      <c r="AL11" s="392"/>
      <c r="AM11" s="392"/>
      <c r="AN11" s="392"/>
      <c r="AO11" s="392"/>
      <c r="AP11" s="392"/>
      <c r="AQ11" s="392"/>
      <c r="AR11" s="392"/>
      <c r="AS11" s="392"/>
      <c r="AT11" s="392"/>
      <c r="AU11" s="392"/>
      <c r="AV11" s="392"/>
      <c r="AW11" s="392"/>
      <c r="AX11" s="392"/>
      <c r="AY11" s="392"/>
      <c r="AZ11" s="392"/>
      <c r="BA11" s="392"/>
      <c r="BB11" s="392"/>
    </row>
    <row r="12" spans="1:71" s="28" customFormat="1" ht="21" x14ac:dyDescent="0.35"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</row>
    <row r="13" spans="1:71" s="28" customFormat="1" ht="21" x14ac:dyDescent="0.35">
      <c r="M13" s="106"/>
      <c r="N13" s="106"/>
      <c r="O13" s="106"/>
      <c r="P13" s="31" t="s">
        <v>67</v>
      </c>
      <c r="Q13" s="32"/>
      <c r="R13" s="106"/>
      <c r="S13" s="106"/>
      <c r="T13" s="106"/>
      <c r="U13" s="106"/>
      <c r="V13" s="106"/>
      <c r="W13" s="106"/>
      <c r="X13" s="106"/>
      <c r="Y13" s="106"/>
      <c r="Z13" s="54" t="s">
        <v>112</v>
      </c>
      <c r="AA13" s="54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</row>
    <row r="14" spans="1:71" s="28" customFormat="1" ht="21" x14ac:dyDescent="0.35">
      <c r="M14" s="106"/>
      <c r="N14" s="106"/>
      <c r="O14" s="106"/>
      <c r="P14" s="32" t="s">
        <v>68</v>
      </c>
      <c r="Q14" s="32"/>
      <c r="R14" s="106"/>
      <c r="S14" s="106"/>
      <c r="T14" s="106"/>
      <c r="U14" s="106"/>
      <c r="V14" s="106"/>
      <c r="W14" s="106"/>
      <c r="X14" s="106"/>
      <c r="Y14" s="106"/>
      <c r="Z14" s="54" t="s">
        <v>113</v>
      </c>
      <c r="AA14" s="54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</row>
    <row r="15" spans="1:71" s="28" customFormat="1" ht="21" x14ac:dyDescent="0.35">
      <c r="M15" s="106"/>
      <c r="N15" s="106"/>
      <c r="O15" s="106"/>
      <c r="P15" s="32" t="s">
        <v>89</v>
      </c>
      <c r="Q15" s="32"/>
      <c r="R15" s="106"/>
      <c r="S15" s="106"/>
      <c r="T15" s="106"/>
      <c r="U15" s="106"/>
      <c r="V15" s="106"/>
      <c r="W15" s="106"/>
      <c r="X15" s="106"/>
      <c r="Y15" s="106"/>
      <c r="Z15" s="54" t="s">
        <v>169</v>
      </c>
      <c r="AA15" s="54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1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06"/>
      <c r="BB15" s="106"/>
    </row>
    <row r="16" spans="1:71" s="28" customFormat="1" ht="21" x14ac:dyDescent="0.35">
      <c r="M16" s="106"/>
      <c r="N16" s="106"/>
      <c r="O16" s="106"/>
      <c r="P16" s="106"/>
      <c r="Q16" s="106"/>
      <c r="R16" s="111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</row>
    <row r="17" spans="1:71" s="55" customFormat="1" ht="21" x14ac:dyDescent="0.3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381" t="s">
        <v>8</v>
      </c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2"/>
      <c r="AG17" s="382"/>
      <c r="AH17" s="382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10"/>
      <c r="BD17" s="10"/>
      <c r="BE17" s="10"/>
      <c r="BF17" s="10"/>
      <c r="BG17" s="10"/>
      <c r="BH17" s="10"/>
      <c r="BI17" s="10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s="58" customFormat="1" ht="31.15" customHeight="1" x14ac:dyDescent="0.25">
      <c r="A18" s="379" t="s">
        <v>9</v>
      </c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406" t="s">
        <v>12</v>
      </c>
      <c r="BC18" s="407"/>
      <c r="BD18" s="407"/>
      <c r="BE18" s="407"/>
      <c r="BF18" s="407"/>
      <c r="BG18" s="407"/>
      <c r="BH18" s="407"/>
      <c r="BI18" s="407"/>
      <c r="BJ18" s="57"/>
      <c r="BK18" s="57"/>
      <c r="BL18" s="57"/>
      <c r="BM18" s="57"/>
      <c r="BN18" s="57"/>
      <c r="BO18" s="57"/>
      <c r="BP18" s="57"/>
      <c r="BQ18" s="57"/>
      <c r="BR18" s="57"/>
      <c r="BS18" s="57"/>
    </row>
    <row r="19" spans="1:71" ht="15.6" customHeight="1" x14ac:dyDescent="0.25">
      <c r="A19" s="383" t="s">
        <v>14</v>
      </c>
      <c r="B19" s="386" t="s">
        <v>18</v>
      </c>
      <c r="C19" s="387"/>
      <c r="D19" s="387"/>
      <c r="E19" s="388"/>
      <c r="F19" s="33"/>
      <c r="G19" s="386" t="s">
        <v>25</v>
      </c>
      <c r="H19" s="387"/>
      <c r="I19" s="388"/>
      <c r="J19" s="33"/>
      <c r="K19" s="386" t="s">
        <v>26</v>
      </c>
      <c r="L19" s="387"/>
      <c r="M19" s="387"/>
      <c r="N19" s="388"/>
      <c r="O19" s="386" t="s">
        <v>27</v>
      </c>
      <c r="P19" s="387"/>
      <c r="Q19" s="387"/>
      <c r="R19" s="388"/>
      <c r="S19" s="33"/>
      <c r="T19" s="386" t="s">
        <v>28</v>
      </c>
      <c r="U19" s="387"/>
      <c r="V19" s="388"/>
      <c r="W19" s="33"/>
      <c r="X19" s="386" t="s">
        <v>29</v>
      </c>
      <c r="Y19" s="387"/>
      <c r="Z19" s="388"/>
      <c r="AA19" s="33"/>
      <c r="AB19" s="386" t="s">
        <v>30</v>
      </c>
      <c r="AC19" s="387"/>
      <c r="AD19" s="387"/>
      <c r="AE19" s="388"/>
      <c r="AF19" s="33"/>
      <c r="AG19" s="386" t="s">
        <v>31</v>
      </c>
      <c r="AH19" s="387"/>
      <c r="AI19" s="388"/>
      <c r="AJ19" s="33"/>
      <c r="AK19" s="386" t="s">
        <v>32</v>
      </c>
      <c r="AL19" s="387"/>
      <c r="AM19" s="387"/>
      <c r="AN19" s="388"/>
      <c r="AO19" s="386" t="s">
        <v>33</v>
      </c>
      <c r="AP19" s="387"/>
      <c r="AQ19" s="387"/>
      <c r="AR19" s="388"/>
      <c r="AS19" s="33"/>
      <c r="AT19" s="386" t="s">
        <v>34</v>
      </c>
      <c r="AU19" s="387"/>
      <c r="AV19" s="388"/>
      <c r="AW19" s="33"/>
      <c r="AX19" s="386" t="s">
        <v>35</v>
      </c>
      <c r="AY19" s="387"/>
      <c r="AZ19" s="387"/>
      <c r="BA19" s="387"/>
      <c r="BB19" s="397" t="s">
        <v>36</v>
      </c>
      <c r="BC19" s="397" t="s">
        <v>37</v>
      </c>
      <c r="BD19" s="397" t="s">
        <v>104</v>
      </c>
      <c r="BE19" s="397" t="s">
        <v>123</v>
      </c>
      <c r="BF19" s="397" t="s">
        <v>138</v>
      </c>
      <c r="BG19" s="397" t="s">
        <v>96</v>
      </c>
      <c r="BH19" s="397" t="s">
        <v>38</v>
      </c>
      <c r="BI19" s="408" t="s">
        <v>73</v>
      </c>
      <c r="BJ19" s="6"/>
      <c r="BK19" s="6"/>
      <c r="BL19" s="6"/>
      <c r="BM19" s="6"/>
      <c r="BN19" s="6"/>
      <c r="BO19" s="6"/>
      <c r="BP19" s="6"/>
      <c r="BQ19" s="6"/>
      <c r="BR19" s="6"/>
      <c r="BS19" s="6"/>
    </row>
    <row r="20" spans="1:71" ht="13.5" customHeight="1" x14ac:dyDescent="0.25">
      <c r="A20" s="384"/>
      <c r="B20" s="34"/>
      <c r="C20" s="34"/>
      <c r="D20" s="34"/>
      <c r="E20" s="34"/>
      <c r="F20" s="35">
        <v>29</v>
      </c>
      <c r="G20" s="34"/>
      <c r="H20" s="34"/>
      <c r="I20" s="34"/>
      <c r="J20" s="35">
        <v>27</v>
      </c>
      <c r="K20" s="34"/>
      <c r="L20" s="34"/>
      <c r="M20" s="34"/>
      <c r="N20" s="34"/>
      <c r="O20" s="34"/>
      <c r="P20" s="34"/>
      <c r="Q20" s="34"/>
      <c r="R20" s="34"/>
      <c r="S20" s="35">
        <v>29</v>
      </c>
      <c r="T20" s="34"/>
      <c r="U20" s="34"/>
      <c r="V20" s="34"/>
      <c r="W20" s="35">
        <v>26</v>
      </c>
      <c r="X20" s="34"/>
      <c r="Y20" s="34"/>
      <c r="Z20" s="34"/>
      <c r="AA20" s="35">
        <v>23</v>
      </c>
      <c r="AB20" s="34"/>
      <c r="AC20" s="34"/>
      <c r="AD20" s="34"/>
      <c r="AE20" s="34"/>
      <c r="AF20" s="35">
        <v>30</v>
      </c>
      <c r="AG20" s="34"/>
      <c r="AH20" s="34"/>
      <c r="AI20" s="34"/>
      <c r="AJ20" s="35">
        <v>27</v>
      </c>
      <c r="AK20" s="34"/>
      <c r="AL20" s="34"/>
      <c r="AM20" s="34"/>
      <c r="AN20" s="34"/>
      <c r="AO20" s="34"/>
      <c r="AP20" s="34"/>
      <c r="AQ20" s="34"/>
      <c r="AR20" s="34"/>
      <c r="AS20" s="35">
        <v>29</v>
      </c>
      <c r="AT20" s="34"/>
      <c r="AU20" s="34"/>
      <c r="AV20" s="34"/>
      <c r="AW20" s="35">
        <v>27</v>
      </c>
      <c r="AX20" s="34"/>
      <c r="AY20" s="34"/>
      <c r="AZ20" s="34"/>
      <c r="BA20" s="51"/>
      <c r="BB20" s="397"/>
      <c r="BC20" s="397"/>
      <c r="BD20" s="397"/>
      <c r="BE20" s="397"/>
      <c r="BF20" s="397"/>
      <c r="BG20" s="397"/>
      <c r="BH20" s="397"/>
      <c r="BI20" s="409"/>
      <c r="BJ20" s="6"/>
      <c r="BK20" s="6"/>
      <c r="BL20" s="6"/>
      <c r="BM20" s="6"/>
      <c r="BN20" s="6"/>
      <c r="BO20" s="6"/>
      <c r="BP20" s="6"/>
      <c r="BQ20" s="6"/>
      <c r="BR20" s="6"/>
      <c r="BS20" s="6"/>
    </row>
    <row r="21" spans="1:71" ht="13.5" customHeight="1" x14ac:dyDescent="0.25">
      <c r="A21" s="384"/>
      <c r="B21" s="36"/>
      <c r="C21" s="36"/>
      <c r="D21" s="36"/>
      <c r="E21" s="36"/>
      <c r="F21" s="37" t="s">
        <v>40</v>
      </c>
      <c r="G21" s="36"/>
      <c r="H21" s="36"/>
      <c r="I21" s="36"/>
      <c r="J21" s="37" t="s">
        <v>41</v>
      </c>
      <c r="K21" s="36"/>
      <c r="L21" s="36"/>
      <c r="M21" s="36"/>
      <c r="N21" s="36"/>
      <c r="O21" s="36"/>
      <c r="P21" s="36"/>
      <c r="Q21" s="36"/>
      <c r="R21" s="36"/>
      <c r="S21" s="37" t="s">
        <v>42</v>
      </c>
      <c r="T21" s="36"/>
      <c r="U21" s="36"/>
      <c r="V21" s="36"/>
      <c r="W21" s="37" t="s">
        <v>43</v>
      </c>
      <c r="X21" s="36"/>
      <c r="Y21" s="36"/>
      <c r="Z21" s="36"/>
      <c r="AA21" s="37" t="s">
        <v>44</v>
      </c>
      <c r="AB21" s="36"/>
      <c r="AC21" s="36"/>
      <c r="AD21" s="36"/>
      <c r="AE21" s="36"/>
      <c r="AF21" s="37" t="s">
        <v>45</v>
      </c>
      <c r="AG21" s="36"/>
      <c r="AH21" s="36"/>
      <c r="AI21" s="36"/>
      <c r="AJ21" s="37" t="s">
        <v>46</v>
      </c>
      <c r="AK21" s="36"/>
      <c r="AL21" s="36"/>
      <c r="AM21" s="36"/>
      <c r="AN21" s="36"/>
      <c r="AO21" s="36"/>
      <c r="AP21" s="36"/>
      <c r="AQ21" s="36"/>
      <c r="AR21" s="36"/>
      <c r="AS21" s="37" t="s">
        <v>47</v>
      </c>
      <c r="AT21" s="36"/>
      <c r="AU21" s="36"/>
      <c r="AV21" s="36"/>
      <c r="AW21" s="37" t="s">
        <v>48</v>
      </c>
      <c r="AX21" s="36"/>
      <c r="AY21" s="36"/>
      <c r="AZ21" s="36"/>
      <c r="BA21" s="52"/>
      <c r="BB21" s="397"/>
      <c r="BC21" s="397"/>
      <c r="BD21" s="397"/>
      <c r="BE21" s="397"/>
      <c r="BF21" s="397"/>
      <c r="BG21" s="397"/>
      <c r="BH21" s="397"/>
      <c r="BI21" s="409"/>
      <c r="BJ21" s="6"/>
      <c r="BK21" s="6"/>
      <c r="BL21" s="6"/>
      <c r="BM21" s="6"/>
      <c r="BN21" s="6"/>
      <c r="BO21" s="6"/>
      <c r="BP21" s="6"/>
      <c r="BQ21" s="6"/>
      <c r="BR21" s="6"/>
      <c r="BS21" s="6"/>
    </row>
    <row r="22" spans="1:71" ht="13.5" customHeight="1" x14ac:dyDescent="0.25">
      <c r="A22" s="384"/>
      <c r="B22" s="36">
        <v>1</v>
      </c>
      <c r="C22" s="36">
        <v>8</v>
      </c>
      <c r="D22" s="36">
        <v>15</v>
      </c>
      <c r="E22" s="36">
        <v>22</v>
      </c>
      <c r="F22" s="35">
        <v>5</v>
      </c>
      <c r="G22" s="36">
        <v>6</v>
      </c>
      <c r="H22" s="36">
        <v>13</v>
      </c>
      <c r="I22" s="36">
        <v>20</v>
      </c>
      <c r="J22" s="35">
        <v>2</v>
      </c>
      <c r="K22" s="36">
        <v>3</v>
      </c>
      <c r="L22" s="36">
        <v>10</v>
      </c>
      <c r="M22" s="36">
        <v>17</v>
      </c>
      <c r="N22" s="36">
        <v>24</v>
      </c>
      <c r="O22" s="36">
        <v>1</v>
      </c>
      <c r="P22" s="36">
        <v>8</v>
      </c>
      <c r="Q22" s="36">
        <v>15</v>
      </c>
      <c r="R22" s="36">
        <v>22</v>
      </c>
      <c r="S22" s="35">
        <v>4</v>
      </c>
      <c r="T22" s="36">
        <v>5</v>
      </c>
      <c r="U22" s="36">
        <v>12</v>
      </c>
      <c r="V22" s="36">
        <v>19</v>
      </c>
      <c r="W22" s="35">
        <v>1</v>
      </c>
      <c r="X22" s="36">
        <v>2</v>
      </c>
      <c r="Y22" s="36">
        <v>9</v>
      </c>
      <c r="Z22" s="36">
        <v>16</v>
      </c>
      <c r="AA22" s="35">
        <v>1</v>
      </c>
      <c r="AB22" s="36">
        <v>2</v>
      </c>
      <c r="AC22" s="36">
        <v>9</v>
      </c>
      <c r="AD22" s="36">
        <v>16</v>
      </c>
      <c r="AE22" s="36">
        <v>23</v>
      </c>
      <c r="AF22" s="35">
        <v>5</v>
      </c>
      <c r="AG22" s="36">
        <v>6</v>
      </c>
      <c r="AH22" s="36">
        <v>13</v>
      </c>
      <c r="AI22" s="36">
        <v>20</v>
      </c>
      <c r="AJ22" s="35">
        <v>3</v>
      </c>
      <c r="AK22" s="36">
        <v>4</v>
      </c>
      <c r="AL22" s="36">
        <v>11</v>
      </c>
      <c r="AM22" s="36">
        <v>18</v>
      </c>
      <c r="AN22" s="36">
        <v>25</v>
      </c>
      <c r="AO22" s="36">
        <v>1</v>
      </c>
      <c r="AP22" s="36">
        <v>8</v>
      </c>
      <c r="AQ22" s="36">
        <v>15</v>
      </c>
      <c r="AR22" s="36">
        <v>22</v>
      </c>
      <c r="AS22" s="35">
        <v>5</v>
      </c>
      <c r="AT22" s="36">
        <v>6</v>
      </c>
      <c r="AU22" s="36">
        <v>13</v>
      </c>
      <c r="AV22" s="36">
        <v>20</v>
      </c>
      <c r="AW22" s="35">
        <v>1</v>
      </c>
      <c r="AX22" s="36">
        <v>2</v>
      </c>
      <c r="AY22" s="36">
        <v>9</v>
      </c>
      <c r="AZ22" s="36">
        <v>16</v>
      </c>
      <c r="BA22" s="52">
        <v>23</v>
      </c>
      <c r="BB22" s="397"/>
      <c r="BC22" s="397"/>
      <c r="BD22" s="397"/>
      <c r="BE22" s="397"/>
      <c r="BF22" s="397"/>
      <c r="BG22" s="397"/>
      <c r="BH22" s="397"/>
      <c r="BI22" s="409"/>
      <c r="BJ22" s="13"/>
      <c r="BK22" s="13"/>
      <c r="BL22" s="13"/>
      <c r="BM22" s="13"/>
      <c r="BN22" s="13"/>
      <c r="BO22" s="13"/>
      <c r="BP22" s="13"/>
      <c r="BQ22" s="13"/>
      <c r="BR22" s="13"/>
      <c r="BS22" s="13"/>
    </row>
    <row r="23" spans="1:71" ht="21.75" customHeight="1" x14ac:dyDescent="0.25">
      <c r="A23" s="385"/>
      <c r="B23" s="38">
        <v>7</v>
      </c>
      <c r="C23" s="38">
        <v>14</v>
      </c>
      <c r="D23" s="38">
        <v>21</v>
      </c>
      <c r="E23" s="38">
        <v>29</v>
      </c>
      <c r="F23" s="39" t="s">
        <v>41</v>
      </c>
      <c r="G23" s="38">
        <v>12</v>
      </c>
      <c r="H23" s="38">
        <v>19</v>
      </c>
      <c r="I23" s="38">
        <v>26</v>
      </c>
      <c r="J23" s="39" t="s">
        <v>49</v>
      </c>
      <c r="K23" s="38">
        <v>9</v>
      </c>
      <c r="L23" s="38">
        <v>16</v>
      </c>
      <c r="M23" s="38">
        <v>23</v>
      </c>
      <c r="N23" s="38">
        <v>30</v>
      </c>
      <c r="O23" s="38">
        <v>7</v>
      </c>
      <c r="P23" s="38">
        <v>14</v>
      </c>
      <c r="Q23" s="38">
        <v>21</v>
      </c>
      <c r="R23" s="38">
        <v>28</v>
      </c>
      <c r="S23" s="39" t="s">
        <v>43</v>
      </c>
      <c r="T23" s="38">
        <v>11</v>
      </c>
      <c r="U23" s="38">
        <v>18</v>
      </c>
      <c r="V23" s="38">
        <v>25</v>
      </c>
      <c r="W23" s="39" t="s">
        <v>44</v>
      </c>
      <c r="X23" s="38">
        <v>8</v>
      </c>
      <c r="Y23" s="38">
        <v>15</v>
      </c>
      <c r="Z23" s="38">
        <v>22</v>
      </c>
      <c r="AA23" s="39" t="s">
        <v>45</v>
      </c>
      <c r="AB23" s="38">
        <v>8</v>
      </c>
      <c r="AC23" s="38">
        <v>15</v>
      </c>
      <c r="AD23" s="38">
        <v>22</v>
      </c>
      <c r="AE23" s="38">
        <v>29</v>
      </c>
      <c r="AF23" s="39" t="s">
        <v>46</v>
      </c>
      <c r="AG23" s="38">
        <v>12</v>
      </c>
      <c r="AH23" s="38">
        <v>19</v>
      </c>
      <c r="AI23" s="38">
        <v>26</v>
      </c>
      <c r="AJ23" s="39" t="s">
        <v>50</v>
      </c>
      <c r="AK23" s="38">
        <v>10</v>
      </c>
      <c r="AL23" s="38">
        <v>17</v>
      </c>
      <c r="AM23" s="38">
        <v>24</v>
      </c>
      <c r="AN23" s="38">
        <v>31</v>
      </c>
      <c r="AO23" s="38">
        <v>7</v>
      </c>
      <c r="AP23" s="38">
        <v>14</v>
      </c>
      <c r="AQ23" s="38">
        <v>21</v>
      </c>
      <c r="AR23" s="38">
        <v>28</v>
      </c>
      <c r="AS23" s="39" t="s">
        <v>48</v>
      </c>
      <c r="AT23" s="38">
        <v>12</v>
      </c>
      <c r="AU23" s="38">
        <v>19</v>
      </c>
      <c r="AV23" s="38">
        <v>26</v>
      </c>
      <c r="AW23" s="39" t="s">
        <v>51</v>
      </c>
      <c r="AX23" s="38">
        <v>8</v>
      </c>
      <c r="AY23" s="38">
        <v>15</v>
      </c>
      <c r="AZ23" s="38">
        <v>22</v>
      </c>
      <c r="BA23" s="40">
        <v>31</v>
      </c>
      <c r="BB23" s="397"/>
      <c r="BC23" s="397"/>
      <c r="BD23" s="397"/>
      <c r="BE23" s="397"/>
      <c r="BF23" s="397"/>
      <c r="BG23" s="397"/>
      <c r="BH23" s="397"/>
      <c r="BI23" s="409"/>
      <c r="BJ23" s="13"/>
      <c r="BK23" s="13"/>
      <c r="BL23" s="13"/>
      <c r="BM23" s="13"/>
      <c r="BN23" s="13"/>
      <c r="BO23" s="13"/>
      <c r="BP23" s="13"/>
      <c r="BQ23" s="13"/>
      <c r="BR23" s="13"/>
      <c r="BS23" s="13"/>
    </row>
    <row r="24" spans="1:71" ht="18.75" customHeight="1" x14ac:dyDescent="0.25">
      <c r="A24" s="38"/>
      <c r="B24" s="38">
        <v>1</v>
      </c>
      <c r="C24" s="38">
        <v>2</v>
      </c>
      <c r="D24" s="38">
        <v>3</v>
      </c>
      <c r="E24" s="38">
        <v>4</v>
      </c>
      <c r="F24" s="38">
        <v>5</v>
      </c>
      <c r="G24" s="38">
        <v>6</v>
      </c>
      <c r="H24" s="38">
        <v>7</v>
      </c>
      <c r="I24" s="38">
        <v>8</v>
      </c>
      <c r="J24" s="38">
        <v>9</v>
      </c>
      <c r="K24" s="38">
        <v>10</v>
      </c>
      <c r="L24" s="38">
        <v>11</v>
      </c>
      <c r="M24" s="38">
        <v>12</v>
      </c>
      <c r="N24" s="38">
        <v>13</v>
      </c>
      <c r="O24" s="38">
        <v>14</v>
      </c>
      <c r="P24" s="38">
        <v>15</v>
      </c>
      <c r="Q24" s="38">
        <v>16</v>
      </c>
      <c r="R24" s="38">
        <v>17</v>
      </c>
      <c r="S24" s="38">
        <v>18</v>
      </c>
      <c r="T24" s="38">
        <v>19</v>
      </c>
      <c r="U24" s="38">
        <v>20</v>
      </c>
      <c r="V24" s="38">
        <v>21</v>
      </c>
      <c r="W24" s="38">
        <v>22</v>
      </c>
      <c r="X24" s="38">
        <v>23</v>
      </c>
      <c r="Y24" s="38">
        <v>24</v>
      </c>
      <c r="Z24" s="38">
        <v>25</v>
      </c>
      <c r="AA24" s="38">
        <v>26</v>
      </c>
      <c r="AB24" s="38">
        <v>27</v>
      </c>
      <c r="AC24" s="38">
        <v>28</v>
      </c>
      <c r="AD24" s="38">
        <v>29</v>
      </c>
      <c r="AE24" s="38">
        <v>30</v>
      </c>
      <c r="AF24" s="38">
        <v>31</v>
      </c>
      <c r="AG24" s="38">
        <v>32</v>
      </c>
      <c r="AH24" s="38">
        <v>33</v>
      </c>
      <c r="AI24" s="38">
        <v>34</v>
      </c>
      <c r="AJ24" s="38">
        <v>35</v>
      </c>
      <c r="AK24" s="38">
        <v>36</v>
      </c>
      <c r="AL24" s="38">
        <v>37</v>
      </c>
      <c r="AM24" s="38">
        <v>38</v>
      </c>
      <c r="AN24" s="38">
        <v>39</v>
      </c>
      <c r="AO24" s="38">
        <v>40</v>
      </c>
      <c r="AP24" s="38">
        <v>41</v>
      </c>
      <c r="AQ24" s="36">
        <v>42</v>
      </c>
      <c r="AR24" s="38">
        <v>43</v>
      </c>
      <c r="AS24" s="38">
        <v>44</v>
      </c>
      <c r="AT24" s="38">
        <v>45</v>
      </c>
      <c r="AU24" s="38">
        <v>46</v>
      </c>
      <c r="AV24" s="38">
        <v>47</v>
      </c>
      <c r="AW24" s="38">
        <v>48</v>
      </c>
      <c r="AX24" s="38">
        <v>49</v>
      </c>
      <c r="AY24" s="38">
        <v>50</v>
      </c>
      <c r="AZ24" s="38">
        <v>51</v>
      </c>
      <c r="BA24" s="40">
        <v>52</v>
      </c>
      <c r="BB24" s="397"/>
      <c r="BC24" s="397"/>
      <c r="BD24" s="397"/>
      <c r="BE24" s="397"/>
      <c r="BF24" s="397"/>
      <c r="BG24" s="397"/>
      <c r="BH24" s="397"/>
      <c r="BI24" s="410"/>
      <c r="BJ24" s="13"/>
      <c r="BK24" s="13"/>
      <c r="BL24" s="13"/>
      <c r="BM24" s="13"/>
      <c r="BN24" s="13"/>
      <c r="BO24" s="13"/>
      <c r="BP24" s="13"/>
      <c r="BQ24" s="13"/>
      <c r="BR24" s="13"/>
      <c r="BS24" s="13"/>
    </row>
    <row r="25" spans="1:71" s="147" customFormat="1" ht="21" customHeight="1" x14ac:dyDescent="0.25">
      <c r="A25" s="12" t="s">
        <v>43</v>
      </c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3" t="s">
        <v>53</v>
      </c>
      <c r="T25" s="354" t="s">
        <v>53</v>
      </c>
      <c r="U25" s="125"/>
      <c r="V25" s="122" t="s">
        <v>52</v>
      </c>
      <c r="W25" s="122" t="s">
        <v>52</v>
      </c>
      <c r="X25" s="355" t="s">
        <v>53</v>
      </c>
      <c r="Y25" s="356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7"/>
      <c r="AN25" s="357"/>
      <c r="AO25" s="357"/>
      <c r="AP25" s="123" t="s">
        <v>136</v>
      </c>
      <c r="AQ25" s="123" t="s">
        <v>136</v>
      </c>
      <c r="AR25" s="124" t="s">
        <v>52</v>
      </c>
      <c r="AS25" s="124" t="s">
        <v>41</v>
      </c>
      <c r="AT25" s="124" t="s">
        <v>41</v>
      </c>
      <c r="AU25" s="124" t="s">
        <v>41</v>
      </c>
      <c r="AV25" s="124" t="s">
        <v>53</v>
      </c>
      <c r="AW25" s="124" t="s">
        <v>53</v>
      </c>
      <c r="AX25" s="124" t="s">
        <v>53</v>
      </c>
      <c r="AY25" s="124" t="s">
        <v>53</v>
      </c>
      <c r="AZ25" s="124" t="s">
        <v>53</v>
      </c>
      <c r="BA25" s="124" t="s">
        <v>53</v>
      </c>
      <c r="BB25" s="371">
        <f>18+17</f>
        <v>35</v>
      </c>
      <c r="BC25" s="372">
        <v>3</v>
      </c>
      <c r="BD25" s="372"/>
      <c r="BE25" s="372"/>
      <c r="BF25" s="372">
        <v>2</v>
      </c>
      <c r="BG25" s="373">
        <v>3</v>
      </c>
      <c r="BH25" s="372">
        <v>9</v>
      </c>
      <c r="BI25" s="374">
        <f>SUM(BB25:BH25)</f>
        <v>52</v>
      </c>
      <c r="BJ25" s="11"/>
      <c r="BK25" s="11"/>
      <c r="BL25" s="11"/>
      <c r="BM25" s="11"/>
      <c r="BN25" s="11"/>
      <c r="BO25" s="11"/>
      <c r="BP25" s="11"/>
      <c r="BQ25" s="11"/>
      <c r="BR25" s="11"/>
      <c r="BS25" s="11"/>
    </row>
    <row r="26" spans="1:71" s="147" customFormat="1" ht="21" customHeight="1" x14ac:dyDescent="0.25">
      <c r="A26" s="165" t="s">
        <v>44</v>
      </c>
      <c r="B26" s="358"/>
      <c r="C26" s="358"/>
      <c r="D26" s="352"/>
      <c r="E26" s="352"/>
      <c r="F26" s="352"/>
      <c r="G26" s="352"/>
      <c r="H26" s="352"/>
      <c r="I26" s="352"/>
      <c r="J26" s="352"/>
      <c r="K26" s="352"/>
      <c r="L26" s="362" t="s">
        <v>150</v>
      </c>
      <c r="M26" s="362" t="s">
        <v>150</v>
      </c>
      <c r="N26" s="350" t="s">
        <v>137</v>
      </c>
      <c r="O26" s="350" t="s">
        <v>137</v>
      </c>
      <c r="P26" s="350" t="s">
        <v>137</v>
      </c>
      <c r="Q26" s="351" t="s">
        <v>52</v>
      </c>
      <c r="R26" s="351" t="s">
        <v>95</v>
      </c>
      <c r="S26" s="401"/>
      <c r="T26" s="402"/>
      <c r="U26" s="402"/>
      <c r="V26" s="402"/>
      <c r="W26" s="402"/>
      <c r="X26" s="402"/>
      <c r="Y26" s="402"/>
      <c r="Z26" s="402"/>
      <c r="AA26" s="402"/>
      <c r="AB26" s="402"/>
      <c r="AC26" s="402"/>
      <c r="AD26" s="402"/>
      <c r="AE26" s="402"/>
      <c r="AF26" s="402"/>
      <c r="AG26" s="402"/>
      <c r="AH26" s="402"/>
      <c r="AI26" s="402"/>
      <c r="AJ26" s="402"/>
      <c r="AK26" s="402"/>
      <c r="AL26" s="402"/>
      <c r="AM26" s="402"/>
      <c r="AN26" s="402"/>
      <c r="AO26" s="402"/>
      <c r="AP26" s="402"/>
      <c r="AQ26" s="402"/>
      <c r="AR26" s="402"/>
      <c r="AS26" s="402"/>
      <c r="AT26" s="402"/>
      <c r="AU26" s="402"/>
      <c r="AV26" s="402"/>
      <c r="AW26" s="402"/>
      <c r="AX26" s="402"/>
      <c r="AY26" s="402"/>
      <c r="AZ26" s="402"/>
      <c r="BA26" s="403"/>
      <c r="BB26" s="373">
        <v>10</v>
      </c>
      <c r="BC26" s="373">
        <v>1</v>
      </c>
      <c r="BD26" s="373">
        <v>1</v>
      </c>
      <c r="BE26" s="373">
        <v>3</v>
      </c>
      <c r="BF26" s="373">
        <v>2</v>
      </c>
      <c r="BG26" s="373"/>
      <c r="BH26" s="373"/>
      <c r="BI26" s="374">
        <f>SUM(BB26:BH26)</f>
        <v>17</v>
      </c>
      <c r="BJ26" s="11"/>
      <c r="BK26" s="11"/>
      <c r="BL26" s="11"/>
      <c r="BM26" s="11"/>
      <c r="BN26" s="11"/>
      <c r="BO26" s="11"/>
      <c r="BP26" s="11"/>
      <c r="BQ26" s="11"/>
      <c r="BR26" s="11"/>
      <c r="BS26" s="11"/>
    </row>
    <row r="27" spans="1:71" s="147" customFormat="1" ht="23.25" customHeight="1" x14ac:dyDescent="0.25">
      <c r="A27" s="166" t="s">
        <v>19</v>
      </c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  <c r="AA27" s="360"/>
      <c r="AB27" s="360"/>
      <c r="AC27" s="360"/>
      <c r="AD27" s="360"/>
      <c r="AE27" s="360"/>
      <c r="AF27" s="359"/>
      <c r="AG27" s="359"/>
      <c r="AH27" s="359"/>
      <c r="AI27" s="359"/>
      <c r="AJ27" s="359"/>
      <c r="AK27" s="359"/>
      <c r="AL27" s="359"/>
      <c r="AM27" s="359"/>
      <c r="AN27" s="359"/>
      <c r="AO27" s="359"/>
      <c r="AP27" s="359"/>
      <c r="AQ27" s="359"/>
      <c r="AR27" s="359"/>
      <c r="AS27" s="359"/>
      <c r="AT27" s="359"/>
      <c r="AU27" s="359"/>
      <c r="AV27" s="359"/>
      <c r="AW27" s="359"/>
      <c r="AX27" s="359"/>
      <c r="AY27" s="359"/>
      <c r="AZ27" s="359"/>
      <c r="BA27" s="361"/>
      <c r="BB27" s="375">
        <f>SUM(BB25:BB26)</f>
        <v>45</v>
      </c>
      <c r="BC27" s="375">
        <f t="shared" ref="BC27:BH27" si="0">SUM(BC25:BC26)</f>
        <v>4</v>
      </c>
      <c r="BD27" s="375">
        <f t="shared" si="0"/>
        <v>1</v>
      </c>
      <c r="BE27" s="375">
        <f t="shared" si="0"/>
        <v>3</v>
      </c>
      <c r="BF27" s="375">
        <f t="shared" si="0"/>
        <v>4</v>
      </c>
      <c r="BG27" s="375">
        <f t="shared" si="0"/>
        <v>3</v>
      </c>
      <c r="BH27" s="375">
        <f t="shared" si="0"/>
        <v>9</v>
      </c>
      <c r="BI27" s="376">
        <f t="shared" ref="BI27" si="1">SUM(BI25:BI26)</f>
        <v>69</v>
      </c>
      <c r="BJ27" s="11"/>
      <c r="BK27" s="11"/>
      <c r="BL27" s="11"/>
      <c r="BM27" s="11"/>
      <c r="BN27" s="11"/>
      <c r="BO27" s="11"/>
      <c r="BP27" s="11"/>
      <c r="BQ27" s="11"/>
      <c r="BR27" s="11"/>
      <c r="BS27" s="11"/>
    </row>
    <row r="28" spans="1:71" s="128" customFormat="1" ht="12.75" customHeight="1" x14ac:dyDescent="0.25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s="364" customFormat="1" ht="19.899999999999999" customHeight="1" x14ac:dyDescent="0.2">
      <c r="A29" s="366" t="s">
        <v>54</v>
      </c>
      <c r="B29" s="367"/>
      <c r="C29" s="367"/>
      <c r="D29" s="367"/>
      <c r="E29" s="50"/>
      <c r="F29" s="399" t="s">
        <v>36</v>
      </c>
      <c r="G29" s="400"/>
      <c r="H29" s="400"/>
      <c r="I29" s="400"/>
      <c r="J29" s="400"/>
      <c r="K29" s="367"/>
      <c r="L29" s="368" t="s">
        <v>52</v>
      </c>
      <c r="M29" s="399" t="s">
        <v>69</v>
      </c>
      <c r="N29" s="400"/>
      <c r="O29" s="400"/>
      <c r="P29" s="400"/>
      <c r="Q29" s="400"/>
      <c r="R29" s="367"/>
      <c r="S29" s="369" t="s">
        <v>136</v>
      </c>
      <c r="T29" s="404" t="s">
        <v>138</v>
      </c>
      <c r="U29" s="404"/>
      <c r="V29" s="404"/>
      <c r="W29" s="404"/>
      <c r="X29" s="404"/>
      <c r="Y29" s="370"/>
      <c r="Z29" s="369" t="s">
        <v>137</v>
      </c>
      <c r="AA29" s="399" t="s">
        <v>124</v>
      </c>
      <c r="AB29" s="411"/>
      <c r="AC29" s="411"/>
      <c r="AD29" s="411"/>
      <c r="AE29" s="411"/>
      <c r="AF29" s="411"/>
      <c r="AG29" s="365"/>
      <c r="AH29" s="369" t="s">
        <v>41</v>
      </c>
      <c r="AI29" s="399" t="s">
        <v>96</v>
      </c>
      <c r="AJ29" s="399"/>
      <c r="AK29" s="399"/>
      <c r="AL29" s="399"/>
      <c r="AM29" s="399"/>
      <c r="AN29" s="399"/>
      <c r="AO29" s="399"/>
      <c r="AP29" s="399"/>
      <c r="AQ29" s="399"/>
      <c r="AR29" s="369" t="s">
        <v>95</v>
      </c>
      <c r="AS29" s="405" t="s">
        <v>168</v>
      </c>
      <c r="AT29" s="405"/>
      <c r="AU29" s="405"/>
      <c r="AV29" s="405"/>
      <c r="AW29" s="405"/>
      <c r="AX29" s="405"/>
      <c r="AY29" s="369" t="s">
        <v>53</v>
      </c>
      <c r="AZ29" s="398" t="s">
        <v>38</v>
      </c>
      <c r="BA29" s="399"/>
      <c r="BB29" s="399"/>
      <c r="BC29" s="399"/>
      <c r="BD29" s="370"/>
      <c r="BE29" s="395"/>
      <c r="BF29" s="396"/>
      <c r="BG29" s="367"/>
      <c r="BH29" s="367"/>
      <c r="BI29" s="367"/>
      <c r="BJ29" s="41"/>
      <c r="BK29" s="367"/>
      <c r="BL29" s="367"/>
      <c r="BM29" s="367"/>
      <c r="BN29" s="367"/>
      <c r="BO29" s="367"/>
      <c r="BP29" s="367"/>
      <c r="BQ29" s="367"/>
      <c r="BR29" s="367"/>
      <c r="BS29" s="367"/>
    </row>
    <row r="30" spans="1:71" s="364" customFormat="1" ht="19.899999999999999" customHeight="1" x14ac:dyDescent="0.2">
      <c r="A30" s="367"/>
      <c r="B30" s="367"/>
      <c r="C30" s="367"/>
      <c r="D30" s="367"/>
      <c r="E30" s="367"/>
      <c r="F30" s="400"/>
      <c r="G30" s="400"/>
      <c r="H30" s="400"/>
      <c r="I30" s="400"/>
      <c r="J30" s="400"/>
      <c r="K30" s="367"/>
      <c r="L30" s="367"/>
      <c r="M30" s="400"/>
      <c r="N30" s="400"/>
      <c r="O30" s="400"/>
      <c r="P30" s="400"/>
      <c r="Q30" s="400"/>
      <c r="R30" s="367"/>
      <c r="S30" s="369" t="s">
        <v>150</v>
      </c>
      <c r="T30" s="404"/>
      <c r="U30" s="404"/>
      <c r="V30" s="404"/>
      <c r="W30" s="404"/>
      <c r="X30" s="404"/>
      <c r="Y30" s="367"/>
      <c r="Z30" s="363"/>
      <c r="AA30" s="411"/>
      <c r="AB30" s="411"/>
      <c r="AC30" s="411"/>
      <c r="AD30" s="411"/>
      <c r="AE30" s="411"/>
      <c r="AF30" s="411"/>
      <c r="AG30" s="365"/>
      <c r="AH30" s="367"/>
      <c r="AI30" s="399"/>
      <c r="AJ30" s="399"/>
      <c r="AK30" s="399"/>
      <c r="AL30" s="399"/>
      <c r="AM30" s="399"/>
      <c r="AN30" s="399"/>
      <c r="AO30" s="399"/>
      <c r="AP30" s="399"/>
      <c r="AQ30" s="399"/>
      <c r="AR30" s="365"/>
      <c r="AS30" s="405"/>
      <c r="AT30" s="405"/>
      <c r="AU30" s="405"/>
      <c r="AV30" s="405"/>
      <c r="AW30" s="405"/>
      <c r="AX30" s="405"/>
      <c r="AY30" s="363"/>
      <c r="BD30" s="41"/>
      <c r="BE30" s="396"/>
      <c r="BF30" s="396"/>
      <c r="BG30" s="367"/>
      <c r="BH30" s="367"/>
      <c r="BI30" s="367"/>
      <c r="BJ30" s="41"/>
      <c r="BK30" s="367"/>
      <c r="BL30" s="367"/>
      <c r="BM30" s="367"/>
      <c r="BN30" s="367"/>
      <c r="BO30" s="367"/>
      <c r="BP30" s="367"/>
      <c r="BQ30" s="367"/>
      <c r="BR30" s="367"/>
      <c r="BS30" s="367"/>
    </row>
    <row r="31" spans="1:71" ht="12.75" customHeight="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</row>
    <row r="32" spans="1:71" ht="12.75" customHeight="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</row>
    <row r="33" spans="1:71" ht="12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  <row r="59" spans="1:71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</row>
    <row r="60" spans="1:71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</row>
    <row r="61" spans="1:71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</row>
    <row r="62" spans="1:71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pans="1:71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</row>
    <row r="64" spans="1:71" ht="12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</row>
    <row r="65" spans="1:71" ht="12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ht="12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ht="12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</row>
    <row r="68" spans="1:71" ht="12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</row>
    <row r="69" spans="1:71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</row>
    <row r="70" spans="1:71" ht="12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</row>
    <row r="71" spans="1:71" ht="12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</row>
    <row r="72" spans="1:71" ht="12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</row>
    <row r="73" spans="1:71" ht="12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</row>
    <row r="74" spans="1:71" ht="12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</row>
    <row r="75" spans="1:71" ht="12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</row>
    <row r="76" spans="1:71" ht="12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</row>
    <row r="77" spans="1:71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</row>
    <row r="78" spans="1:71" ht="12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</row>
    <row r="79" spans="1:71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</row>
    <row r="80" spans="1:71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</row>
    <row r="81" spans="1:71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</row>
    <row r="82" spans="1:71" ht="12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</row>
    <row r="83" spans="1:71" ht="12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</row>
    <row r="84" spans="1:71" ht="12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</row>
    <row r="85" spans="1:71" ht="12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</row>
    <row r="86" spans="1:71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</row>
    <row r="87" spans="1:71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ht="12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ht="12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</row>
    <row r="90" spans="1:71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</row>
    <row r="91" spans="1:71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</row>
    <row r="92" spans="1:71" ht="12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</row>
    <row r="93" spans="1:71" ht="12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</row>
    <row r="94" spans="1:71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</row>
    <row r="95" spans="1:71" ht="12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</row>
    <row r="96" spans="1:71" ht="12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</row>
    <row r="97" spans="1:71" ht="12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</row>
    <row r="98" spans="1:71" ht="12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</row>
    <row r="99" spans="1:71" ht="12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</row>
    <row r="100" spans="1:71" ht="12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</row>
    <row r="101" spans="1:71" ht="12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</row>
    <row r="102" spans="1:71" ht="12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</row>
    <row r="103" spans="1:71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</row>
    <row r="104" spans="1:71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</row>
    <row r="105" spans="1:71" ht="12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</row>
    <row r="106" spans="1:71" ht="12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</row>
    <row r="107" spans="1:71" ht="12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</row>
    <row r="108" spans="1:71" ht="12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</row>
    <row r="109" spans="1:71" ht="12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ht="12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</row>
    <row r="112" spans="1:71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</row>
    <row r="113" spans="1:71" ht="12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</row>
    <row r="114" spans="1:71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</row>
    <row r="115" spans="1:71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</row>
    <row r="116" spans="1:71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</row>
    <row r="117" spans="1:71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</row>
    <row r="118" spans="1:71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</row>
    <row r="119" spans="1:71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</row>
    <row r="120" spans="1:71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</row>
    <row r="121" spans="1:71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</row>
    <row r="122" spans="1:71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</row>
    <row r="123" spans="1:71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</row>
    <row r="124" spans="1:71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</row>
    <row r="125" spans="1:71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</row>
    <row r="126" spans="1:71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</row>
    <row r="127" spans="1:71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</row>
    <row r="128" spans="1:71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</row>
    <row r="129" spans="1:71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</row>
    <row r="130" spans="1:71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</row>
    <row r="131" spans="1:71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</row>
    <row r="132" spans="1:71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</row>
    <row r="133" spans="1:71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</row>
    <row r="134" spans="1:71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</row>
    <row r="135" spans="1:71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</row>
    <row r="136" spans="1:71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</row>
    <row r="137" spans="1:71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</row>
    <row r="138" spans="1:71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</row>
    <row r="139" spans="1:71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</row>
    <row r="140" spans="1:71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</row>
    <row r="141" spans="1:71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</row>
    <row r="142" spans="1:71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</row>
    <row r="143" spans="1:71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</row>
    <row r="144" spans="1:71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</row>
    <row r="145" spans="1:71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</row>
    <row r="146" spans="1:71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</row>
    <row r="147" spans="1:71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</row>
    <row r="148" spans="1:71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</row>
    <row r="149" spans="1:71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</row>
    <row r="150" spans="1:71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</row>
    <row r="151" spans="1:71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</row>
    <row r="152" spans="1:71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</row>
    <row r="153" spans="1:71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</row>
    <row r="154" spans="1:71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</row>
    <row r="155" spans="1:71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</row>
    <row r="156" spans="1:71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</row>
    <row r="157" spans="1:71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</row>
    <row r="158" spans="1:71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</row>
    <row r="159" spans="1:71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</row>
    <row r="160" spans="1:71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</row>
    <row r="161" spans="1:71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</row>
    <row r="162" spans="1:71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</row>
    <row r="163" spans="1:71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</row>
    <row r="164" spans="1:71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</row>
    <row r="165" spans="1:71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</row>
    <row r="166" spans="1:71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</row>
    <row r="167" spans="1:71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</row>
    <row r="168" spans="1:71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</row>
    <row r="169" spans="1:71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</row>
    <row r="170" spans="1:71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</row>
    <row r="171" spans="1:71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</row>
    <row r="172" spans="1:71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</row>
    <row r="173" spans="1:71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</row>
    <row r="174" spans="1:71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</row>
    <row r="175" spans="1:71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</row>
    <row r="176" spans="1:71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</row>
    <row r="177" spans="1:71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</row>
    <row r="178" spans="1:71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</row>
    <row r="179" spans="1:71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</row>
    <row r="180" spans="1:71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</row>
    <row r="181" spans="1:71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</row>
    <row r="182" spans="1:71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</row>
    <row r="183" spans="1:71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</row>
    <row r="184" spans="1:71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</row>
    <row r="185" spans="1:71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</row>
    <row r="186" spans="1:71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</row>
    <row r="187" spans="1:71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</row>
    <row r="188" spans="1:71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</row>
    <row r="189" spans="1:71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</row>
    <row r="190" spans="1:71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</row>
    <row r="191" spans="1:71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</row>
    <row r="192" spans="1:71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</row>
    <row r="193" spans="1:71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</row>
    <row r="194" spans="1:71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</row>
    <row r="195" spans="1:71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</row>
    <row r="196" spans="1:71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</row>
    <row r="197" spans="1:71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</row>
    <row r="198" spans="1:71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</row>
    <row r="199" spans="1:71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</row>
    <row r="200" spans="1:71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</row>
    <row r="201" spans="1:71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</row>
    <row r="202" spans="1:71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</row>
    <row r="203" spans="1:71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</row>
    <row r="204" spans="1:71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</row>
    <row r="205" spans="1:71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</row>
    <row r="206" spans="1:71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</row>
    <row r="207" spans="1:71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</row>
    <row r="208" spans="1:71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</row>
    <row r="209" spans="1:71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</row>
    <row r="210" spans="1:71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</row>
    <row r="211" spans="1:71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</row>
    <row r="212" spans="1:71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</row>
    <row r="213" spans="1:71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</row>
    <row r="214" spans="1:71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</row>
    <row r="215" spans="1:71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</row>
    <row r="216" spans="1:71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</row>
    <row r="217" spans="1:71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</row>
    <row r="218" spans="1:71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</row>
    <row r="219" spans="1:71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</row>
    <row r="220" spans="1:71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</row>
    <row r="221" spans="1:71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</row>
    <row r="222" spans="1:71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</row>
    <row r="223" spans="1:71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</row>
    <row r="224" spans="1:71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</row>
    <row r="225" spans="1:71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</row>
    <row r="226" spans="1:71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</row>
    <row r="227" spans="1:71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</row>
    <row r="228" spans="1:71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</row>
    <row r="229" spans="1:71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</row>
    <row r="230" spans="1:71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</row>
    <row r="231" spans="1:71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</row>
    <row r="232" spans="1:71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</row>
    <row r="233" spans="1:71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</row>
    <row r="234" spans="1:71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</row>
    <row r="235" spans="1:71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</row>
    <row r="236" spans="1:71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</row>
    <row r="237" spans="1:71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</row>
    <row r="238" spans="1:71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</row>
    <row r="239" spans="1:71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</row>
    <row r="240" spans="1:71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</row>
    <row r="241" spans="1:71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</row>
    <row r="242" spans="1:71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</row>
    <row r="243" spans="1:71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</row>
    <row r="244" spans="1:71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</row>
    <row r="245" spans="1:71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</row>
    <row r="246" spans="1:71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</row>
    <row r="247" spans="1:71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</row>
    <row r="248" spans="1:71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</row>
    <row r="249" spans="1:71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</row>
    <row r="250" spans="1:71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</row>
    <row r="251" spans="1:71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</row>
    <row r="252" spans="1:71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</row>
    <row r="253" spans="1:71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</row>
    <row r="254" spans="1:71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</row>
    <row r="255" spans="1:71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</row>
    <row r="256" spans="1:71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</row>
    <row r="257" spans="1:71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</row>
    <row r="258" spans="1:71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</row>
    <row r="259" spans="1:71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</row>
    <row r="260" spans="1:71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</row>
    <row r="261" spans="1:71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</row>
    <row r="262" spans="1:71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</row>
    <row r="263" spans="1:71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</row>
    <row r="264" spans="1:71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</row>
    <row r="265" spans="1:71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</row>
    <row r="266" spans="1:71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</row>
    <row r="267" spans="1:71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</row>
    <row r="268" spans="1:71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</row>
    <row r="269" spans="1:71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</row>
    <row r="270" spans="1:71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</row>
    <row r="271" spans="1:71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</row>
    <row r="272" spans="1:71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</row>
    <row r="273" spans="1:71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</row>
    <row r="274" spans="1:71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</row>
    <row r="275" spans="1:71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</row>
    <row r="276" spans="1:71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</row>
    <row r="277" spans="1:71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</row>
    <row r="278" spans="1:71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</row>
    <row r="279" spans="1:71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</row>
    <row r="280" spans="1:71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</row>
    <row r="281" spans="1:71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</row>
    <row r="282" spans="1:71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</row>
    <row r="283" spans="1:71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</row>
    <row r="284" spans="1:71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</row>
    <row r="285" spans="1:71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</row>
    <row r="286" spans="1:71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</row>
    <row r="287" spans="1:71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</row>
    <row r="288" spans="1:71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</row>
    <row r="289" spans="1:71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</row>
    <row r="290" spans="1:71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</row>
    <row r="291" spans="1:71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</row>
    <row r="292" spans="1:71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</row>
    <row r="293" spans="1:71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</row>
    <row r="294" spans="1:71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</row>
    <row r="295" spans="1:71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</row>
    <row r="296" spans="1:71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</row>
    <row r="297" spans="1:71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</row>
    <row r="298" spans="1:71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</row>
    <row r="299" spans="1:71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</row>
    <row r="300" spans="1:71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</row>
    <row r="301" spans="1:71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</row>
    <row r="302" spans="1:71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</row>
    <row r="303" spans="1:71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</row>
    <row r="304" spans="1:71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</row>
    <row r="305" spans="1:71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</row>
    <row r="306" spans="1:71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</row>
    <row r="307" spans="1:71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</row>
    <row r="308" spans="1:71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</row>
    <row r="309" spans="1:71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</row>
    <row r="310" spans="1:71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</row>
    <row r="311" spans="1:71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</row>
    <row r="312" spans="1:71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</row>
    <row r="313" spans="1:71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</row>
    <row r="314" spans="1:71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</row>
    <row r="315" spans="1:71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</row>
    <row r="316" spans="1:71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</row>
    <row r="317" spans="1:71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</row>
    <row r="318" spans="1:71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</row>
    <row r="319" spans="1:71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</row>
    <row r="320" spans="1:71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</row>
    <row r="321" spans="1:71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</row>
    <row r="322" spans="1:71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</row>
    <row r="323" spans="1:71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</row>
    <row r="324" spans="1:71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</row>
    <row r="325" spans="1:71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</row>
    <row r="326" spans="1:71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</row>
    <row r="327" spans="1:71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</row>
    <row r="328" spans="1:71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</row>
    <row r="329" spans="1:71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</row>
    <row r="330" spans="1:71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</row>
    <row r="331" spans="1:71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</row>
    <row r="332" spans="1:71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</row>
    <row r="333" spans="1:71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</row>
    <row r="334" spans="1:71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</row>
    <row r="335" spans="1:71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</row>
    <row r="336" spans="1:71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</row>
    <row r="337" spans="1:71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</row>
    <row r="338" spans="1:71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</row>
    <row r="339" spans="1:71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</row>
    <row r="340" spans="1:71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</row>
    <row r="341" spans="1:71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</row>
    <row r="342" spans="1:71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</row>
    <row r="343" spans="1:71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</row>
    <row r="344" spans="1:71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</row>
    <row r="345" spans="1:71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</row>
    <row r="346" spans="1:71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</row>
    <row r="347" spans="1:71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</row>
    <row r="348" spans="1:71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</row>
    <row r="349" spans="1:71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</row>
    <row r="350" spans="1:71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</row>
    <row r="351" spans="1:71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</row>
    <row r="352" spans="1:71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</row>
    <row r="353" spans="1:71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</row>
    <row r="354" spans="1:71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</row>
    <row r="355" spans="1:71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</row>
    <row r="356" spans="1:71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</row>
    <row r="357" spans="1:71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</row>
    <row r="358" spans="1:71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</row>
    <row r="359" spans="1:71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</row>
    <row r="360" spans="1:71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</row>
    <row r="361" spans="1:71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</row>
    <row r="362" spans="1:71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</row>
    <row r="363" spans="1:71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</row>
    <row r="364" spans="1:71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</row>
    <row r="365" spans="1:71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</row>
    <row r="366" spans="1:71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</row>
    <row r="367" spans="1:71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</row>
    <row r="368" spans="1:71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</row>
    <row r="369" spans="1:71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</row>
    <row r="370" spans="1:71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</row>
    <row r="371" spans="1:71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</row>
    <row r="372" spans="1:71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</row>
    <row r="373" spans="1:71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</row>
    <row r="374" spans="1:71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</row>
    <row r="375" spans="1:71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</row>
    <row r="376" spans="1:71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</row>
    <row r="377" spans="1:71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</row>
    <row r="378" spans="1:71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</row>
    <row r="379" spans="1:71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</row>
    <row r="380" spans="1:71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</row>
    <row r="381" spans="1:71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</row>
    <row r="382" spans="1:71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</row>
    <row r="383" spans="1:71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</row>
    <row r="384" spans="1:71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</row>
    <row r="385" spans="1:71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</row>
    <row r="386" spans="1:71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</row>
    <row r="387" spans="1:71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</row>
    <row r="388" spans="1:71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</row>
    <row r="389" spans="1:71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</row>
    <row r="390" spans="1:71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</row>
    <row r="391" spans="1:71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</row>
    <row r="392" spans="1:71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</row>
    <row r="393" spans="1:71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</row>
    <row r="394" spans="1:71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</row>
    <row r="395" spans="1:71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</row>
    <row r="396" spans="1:71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</row>
    <row r="397" spans="1:71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</row>
    <row r="398" spans="1:71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</row>
    <row r="399" spans="1:71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</row>
    <row r="400" spans="1:71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</row>
    <row r="401" spans="1:71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</row>
    <row r="402" spans="1:71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</row>
    <row r="403" spans="1:71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</row>
    <row r="404" spans="1:71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</row>
    <row r="405" spans="1:71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</row>
    <row r="406" spans="1:71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</row>
    <row r="407" spans="1:71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</row>
    <row r="408" spans="1:71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</row>
    <row r="409" spans="1:71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</row>
    <row r="410" spans="1:71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</row>
    <row r="411" spans="1:71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</row>
    <row r="412" spans="1:71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</row>
    <row r="413" spans="1:71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</row>
    <row r="414" spans="1:71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</row>
    <row r="415" spans="1:71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</row>
    <row r="416" spans="1:71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</row>
    <row r="417" spans="1:71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</row>
    <row r="418" spans="1:71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</row>
    <row r="419" spans="1:71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</row>
    <row r="420" spans="1:71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</row>
    <row r="421" spans="1:71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</row>
    <row r="422" spans="1:71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</row>
    <row r="423" spans="1:71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</row>
    <row r="424" spans="1:71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</row>
    <row r="425" spans="1:71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</row>
    <row r="426" spans="1:71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</row>
    <row r="427" spans="1:71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</row>
    <row r="428" spans="1:71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</row>
    <row r="429" spans="1:71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</row>
    <row r="430" spans="1:71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</row>
    <row r="431" spans="1:71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</row>
    <row r="432" spans="1:71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</row>
    <row r="433" spans="1:71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</row>
    <row r="434" spans="1:71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</row>
    <row r="435" spans="1:71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</row>
    <row r="436" spans="1:71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</row>
    <row r="437" spans="1:71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</row>
    <row r="438" spans="1:71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</row>
    <row r="439" spans="1:71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</row>
    <row r="440" spans="1:71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</row>
    <row r="441" spans="1:71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</row>
    <row r="442" spans="1:71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</row>
    <row r="443" spans="1:71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</row>
    <row r="444" spans="1:71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</row>
    <row r="445" spans="1:71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</row>
    <row r="446" spans="1:71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</row>
    <row r="447" spans="1:71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</row>
    <row r="448" spans="1:71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</row>
    <row r="449" spans="1:71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</row>
    <row r="450" spans="1:71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</row>
    <row r="451" spans="1:71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</row>
    <row r="452" spans="1:71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</row>
    <row r="453" spans="1:71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</row>
    <row r="454" spans="1:71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</row>
    <row r="455" spans="1:71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</row>
    <row r="456" spans="1:71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</row>
    <row r="457" spans="1:71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</row>
    <row r="458" spans="1:71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</row>
    <row r="459" spans="1:71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</row>
    <row r="460" spans="1:71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</row>
    <row r="461" spans="1:71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</row>
    <row r="462" spans="1:71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</row>
    <row r="463" spans="1:71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</row>
    <row r="464" spans="1:71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</row>
    <row r="465" spans="1:71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</row>
    <row r="466" spans="1:71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</row>
    <row r="467" spans="1:71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</row>
    <row r="468" spans="1:71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</row>
    <row r="469" spans="1:71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</row>
    <row r="470" spans="1:71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</row>
    <row r="471" spans="1:71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</row>
    <row r="472" spans="1:71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</row>
    <row r="473" spans="1:71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</row>
    <row r="474" spans="1:71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</row>
    <row r="475" spans="1:71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</row>
    <row r="476" spans="1:71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</row>
    <row r="477" spans="1:71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</row>
    <row r="478" spans="1:71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</row>
    <row r="479" spans="1:71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</row>
    <row r="480" spans="1:71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</row>
    <row r="481" spans="1:71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</row>
    <row r="482" spans="1:71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</row>
    <row r="483" spans="1:71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</row>
    <row r="484" spans="1:71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</row>
    <row r="485" spans="1:71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</row>
    <row r="486" spans="1:71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</row>
    <row r="487" spans="1:71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</row>
    <row r="488" spans="1:71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</row>
    <row r="489" spans="1:71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</row>
    <row r="490" spans="1:71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</row>
    <row r="491" spans="1:71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</row>
    <row r="492" spans="1:71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</row>
    <row r="493" spans="1:71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</row>
    <row r="494" spans="1:71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</row>
    <row r="495" spans="1:71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</row>
    <row r="496" spans="1:71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</row>
    <row r="497" spans="1:71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</row>
    <row r="498" spans="1:71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</row>
    <row r="499" spans="1:71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</row>
    <row r="500" spans="1:71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</row>
    <row r="501" spans="1:71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</row>
    <row r="502" spans="1:71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</row>
    <row r="503" spans="1:71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</row>
    <row r="504" spans="1:71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</row>
    <row r="505" spans="1:71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</row>
    <row r="506" spans="1:71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</row>
    <row r="507" spans="1:71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</row>
    <row r="508" spans="1:71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</row>
    <row r="509" spans="1:71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</row>
    <row r="510" spans="1:71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</row>
    <row r="511" spans="1:71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</row>
    <row r="512" spans="1:71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</row>
    <row r="513" spans="1:71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</row>
    <row r="514" spans="1:71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</row>
    <row r="515" spans="1:71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</row>
    <row r="516" spans="1:71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</row>
    <row r="517" spans="1:71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</row>
    <row r="518" spans="1:71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</row>
    <row r="519" spans="1:71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</row>
    <row r="520" spans="1:71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</row>
    <row r="521" spans="1:71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</row>
    <row r="522" spans="1:71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</row>
    <row r="523" spans="1:71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</row>
    <row r="524" spans="1:71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</row>
    <row r="525" spans="1:71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</row>
    <row r="526" spans="1:71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</row>
    <row r="527" spans="1:71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</row>
    <row r="528" spans="1:71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</row>
    <row r="529" spans="1:71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</row>
    <row r="530" spans="1:71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</row>
    <row r="531" spans="1:71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</row>
    <row r="532" spans="1:71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</row>
    <row r="533" spans="1:71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</row>
    <row r="534" spans="1:71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</row>
    <row r="535" spans="1:71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</row>
    <row r="536" spans="1:71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</row>
    <row r="537" spans="1:71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</row>
    <row r="538" spans="1:71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</row>
    <row r="539" spans="1:71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</row>
    <row r="540" spans="1:71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</row>
    <row r="541" spans="1:71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</row>
    <row r="542" spans="1:71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</row>
    <row r="543" spans="1:71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</row>
    <row r="544" spans="1:71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</row>
    <row r="545" spans="1:71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</row>
    <row r="546" spans="1:71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</row>
    <row r="547" spans="1:71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</row>
    <row r="548" spans="1:71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</row>
    <row r="549" spans="1:71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</row>
    <row r="550" spans="1:71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</row>
    <row r="551" spans="1:71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</row>
    <row r="552" spans="1:71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</row>
    <row r="553" spans="1:71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</row>
    <row r="554" spans="1:71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</row>
    <row r="555" spans="1:71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</row>
    <row r="556" spans="1:71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</row>
    <row r="557" spans="1:71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</row>
    <row r="558" spans="1:71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</row>
    <row r="559" spans="1:71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</row>
    <row r="560" spans="1:71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</row>
    <row r="561" spans="1:71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</row>
    <row r="562" spans="1:71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</row>
    <row r="563" spans="1:71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</row>
    <row r="564" spans="1:71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</row>
    <row r="565" spans="1:71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</row>
    <row r="566" spans="1:71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</row>
    <row r="567" spans="1:71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</row>
    <row r="568" spans="1:71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</row>
    <row r="569" spans="1:71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</row>
    <row r="570" spans="1:71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</row>
    <row r="571" spans="1:71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</row>
    <row r="572" spans="1:71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</row>
    <row r="573" spans="1:71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</row>
    <row r="574" spans="1:71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</row>
    <row r="575" spans="1:71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</row>
    <row r="576" spans="1:71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</row>
    <row r="577" spans="1:71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</row>
    <row r="578" spans="1:71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</row>
    <row r="579" spans="1:71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</row>
    <row r="580" spans="1:71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</row>
    <row r="581" spans="1:71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</row>
    <row r="582" spans="1:71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</row>
    <row r="583" spans="1:71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</row>
    <row r="584" spans="1:71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</row>
    <row r="585" spans="1:71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</row>
    <row r="586" spans="1:71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</row>
    <row r="587" spans="1:71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</row>
    <row r="588" spans="1:71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</row>
    <row r="589" spans="1:71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</row>
    <row r="590" spans="1:71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</row>
    <row r="591" spans="1:71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</row>
    <row r="592" spans="1:71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</row>
    <row r="593" spans="1:71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</row>
    <row r="594" spans="1:71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</row>
    <row r="595" spans="1:71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</row>
    <row r="596" spans="1:71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</row>
    <row r="597" spans="1:71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</row>
    <row r="598" spans="1:71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</row>
    <row r="599" spans="1:71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</row>
    <row r="600" spans="1:71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</row>
    <row r="601" spans="1:71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</row>
    <row r="602" spans="1:71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</row>
    <row r="603" spans="1:71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</row>
    <row r="604" spans="1:71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</row>
    <row r="605" spans="1:71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</row>
    <row r="606" spans="1:71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</row>
    <row r="607" spans="1:71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</row>
    <row r="608" spans="1:71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</row>
    <row r="609" spans="1:71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</row>
    <row r="610" spans="1:71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</row>
    <row r="611" spans="1:71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</row>
    <row r="612" spans="1:71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</row>
    <row r="613" spans="1:71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</row>
    <row r="614" spans="1:71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</row>
    <row r="615" spans="1:71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</row>
    <row r="616" spans="1:71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</row>
    <row r="617" spans="1:71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</row>
    <row r="618" spans="1:71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</row>
    <row r="619" spans="1:71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</row>
    <row r="620" spans="1:71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</row>
    <row r="621" spans="1:71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</row>
    <row r="622" spans="1:71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</row>
    <row r="623" spans="1:71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</row>
    <row r="624" spans="1:71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</row>
    <row r="625" spans="1:71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</row>
    <row r="626" spans="1:71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</row>
    <row r="627" spans="1:71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</row>
    <row r="628" spans="1:71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</row>
    <row r="629" spans="1:71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</row>
    <row r="630" spans="1:71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</row>
    <row r="631" spans="1:71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</row>
    <row r="632" spans="1:71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</row>
    <row r="633" spans="1:71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</row>
    <row r="634" spans="1:71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</row>
    <row r="635" spans="1:71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</row>
    <row r="636" spans="1:71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</row>
    <row r="637" spans="1:71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</row>
    <row r="638" spans="1:71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</row>
    <row r="639" spans="1:71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</row>
    <row r="640" spans="1:71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</row>
    <row r="641" spans="1:71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</row>
    <row r="642" spans="1:71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</row>
    <row r="643" spans="1:71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</row>
    <row r="644" spans="1:71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</row>
    <row r="645" spans="1:71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</row>
    <row r="646" spans="1:71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</row>
    <row r="647" spans="1:71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</row>
    <row r="648" spans="1:71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</row>
    <row r="649" spans="1:71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</row>
    <row r="650" spans="1:71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</row>
    <row r="651" spans="1:71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</row>
    <row r="652" spans="1:71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</row>
    <row r="653" spans="1:71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</row>
    <row r="654" spans="1:71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</row>
    <row r="655" spans="1:71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</row>
    <row r="656" spans="1:71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</row>
    <row r="657" spans="1:71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</row>
    <row r="658" spans="1:71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</row>
    <row r="659" spans="1:71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</row>
    <row r="660" spans="1:71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</row>
    <row r="661" spans="1:71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</row>
    <row r="662" spans="1:71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</row>
    <row r="663" spans="1:71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</row>
    <row r="664" spans="1:71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</row>
    <row r="665" spans="1:71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</row>
    <row r="666" spans="1:71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</row>
    <row r="667" spans="1:71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</row>
    <row r="668" spans="1:71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</row>
    <row r="669" spans="1:71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</row>
    <row r="670" spans="1:71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</row>
    <row r="671" spans="1:71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</row>
    <row r="672" spans="1:71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</row>
    <row r="673" spans="1:71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</row>
    <row r="674" spans="1:71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</row>
    <row r="675" spans="1:71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</row>
    <row r="676" spans="1:71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</row>
    <row r="677" spans="1:71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</row>
    <row r="678" spans="1:71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</row>
    <row r="679" spans="1:71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</row>
    <row r="680" spans="1:71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</row>
    <row r="681" spans="1:71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</row>
    <row r="682" spans="1:71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</row>
    <row r="683" spans="1:71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</row>
    <row r="684" spans="1:71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</row>
    <row r="685" spans="1:71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</row>
    <row r="686" spans="1:71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</row>
    <row r="687" spans="1:71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</row>
    <row r="688" spans="1:71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</row>
    <row r="689" spans="1:71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</row>
    <row r="690" spans="1:71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</row>
    <row r="691" spans="1:71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</row>
    <row r="692" spans="1:71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</row>
    <row r="693" spans="1:71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</row>
    <row r="694" spans="1:71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</row>
    <row r="695" spans="1:71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</row>
    <row r="696" spans="1:71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</row>
    <row r="697" spans="1:71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</row>
    <row r="698" spans="1:71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</row>
    <row r="699" spans="1:71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</row>
    <row r="700" spans="1:71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</row>
    <row r="701" spans="1:71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</row>
    <row r="702" spans="1:71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</row>
    <row r="703" spans="1:71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</row>
    <row r="704" spans="1:71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</row>
    <row r="705" spans="1:71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</row>
    <row r="706" spans="1:71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</row>
    <row r="707" spans="1:71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</row>
    <row r="708" spans="1:71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</row>
    <row r="709" spans="1:71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</row>
    <row r="710" spans="1:71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</row>
    <row r="711" spans="1:71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</row>
    <row r="712" spans="1:71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</row>
    <row r="713" spans="1:71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</row>
    <row r="714" spans="1:71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</row>
    <row r="715" spans="1:71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</row>
    <row r="716" spans="1:71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</row>
    <row r="717" spans="1:71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</row>
    <row r="718" spans="1:71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</row>
    <row r="719" spans="1:71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</row>
    <row r="720" spans="1:71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</row>
    <row r="721" spans="1:71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</row>
    <row r="722" spans="1:71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</row>
    <row r="723" spans="1:71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</row>
    <row r="724" spans="1:71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</row>
    <row r="725" spans="1:71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</row>
    <row r="726" spans="1:71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</row>
    <row r="727" spans="1:71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</row>
    <row r="728" spans="1:71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</row>
    <row r="729" spans="1:71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</row>
    <row r="730" spans="1:71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</row>
    <row r="731" spans="1:71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</row>
    <row r="732" spans="1:71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</row>
    <row r="733" spans="1:71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</row>
    <row r="734" spans="1:71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</row>
    <row r="735" spans="1:71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</row>
    <row r="736" spans="1:71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</row>
    <row r="737" spans="1:71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</row>
    <row r="738" spans="1:71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</row>
    <row r="739" spans="1:71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</row>
    <row r="740" spans="1:71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</row>
    <row r="741" spans="1:71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</row>
    <row r="742" spans="1:71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</row>
    <row r="743" spans="1:71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</row>
    <row r="744" spans="1:71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</row>
    <row r="745" spans="1:71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</row>
    <row r="746" spans="1:71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</row>
    <row r="747" spans="1:71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</row>
    <row r="748" spans="1:71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</row>
    <row r="749" spans="1:71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</row>
    <row r="750" spans="1:71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</row>
    <row r="751" spans="1:71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</row>
    <row r="752" spans="1:71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</row>
    <row r="753" spans="1:71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</row>
    <row r="754" spans="1:71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</row>
    <row r="755" spans="1:71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</row>
    <row r="756" spans="1:71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</row>
    <row r="757" spans="1:71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</row>
    <row r="758" spans="1:71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</row>
    <row r="759" spans="1:71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</row>
    <row r="760" spans="1:71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</row>
    <row r="761" spans="1:71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</row>
    <row r="762" spans="1:71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</row>
    <row r="763" spans="1:71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</row>
    <row r="764" spans="1:71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</row>
    <row r="765" spans="1:71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</row>
    <row r="766" spans="1:71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</row>
    <row r="767" spans="1:71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</row>
    <row r="768" spans="1:71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</row>
    <row r="769" spans="1:71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</row>
    <row r="770" spans="1:71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</row>
    <row r="771" spans="1:71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</row>
    <row r="772" spans="1:71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</row>
    <row r="773" spans="1:71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</row>
    <row r="774" spans="1:71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</row>
    <row r="775" spans="1:71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</row>
    <row r="776" spans="1:71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</row>
    <row r="777" spans="1:71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</row>
    <row r="778" spans="1:71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</row>
    <row r="779" spans="1:71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</row>
    <row r="780" spans="1:71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</row>
    <row r="781" spans="1:71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</row>
    <row r="782" spans="1:71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</row>
    <row r="783" spans="1:71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</row>
    <row r="784" spans="1:71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</row>
    <row r="785" spans="1:71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</row>
    <row r="786" spans="1:71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</row>
    <row r="787" spans="1:71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</row>
    <row r="788" spans="1:71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</row>
    <row r="789" spans="1:71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</row>
    <row r="790" spans="1:71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</row>
    <row r="791" spans="1:71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</row>
    <row r="792" spans="1:71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</row>
    <row r="793" spans="1:71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</row>
    <row r="794" spans="1:71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</row>
    <row r="795" spans="1:71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</row>
    <row r="796" spans="1:71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</row>
    <row r="797" spans="1:71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</row>
    <row r="798" spans="1:71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</row>
    <row r="799" spans="1:71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</row>
    <row r="800" spans="1:71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</row>
    <row r="801" spans="1:71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</row>
    <row r="802" spans="1:71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</row>
    <row r="803" spans="1:71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</row>
    <row r="804" spans="1:71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</row>
    <row r="805" spans="1:71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</row>
    <row r="806" spans="1:71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</row>
    <row r="807" spans="1:71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</row>
    <row r="808" spans="1:71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</row>
    <row r="809" spans="1:71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</row>
    <row r="810" spans="1:71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</row>
    <row r="811" spans="1:71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</row>
    <row r="812" spans="1:71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</row>
    <row r="813" spans="1:71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</row>
    <row r="814" spans="1:71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</row>
    <row r="815" spans="1:71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</row>
    <row r="816" spans="1:71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</row>
    <row r="817" spans="1:71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</row>
    <row r="818" spans="1:71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</row>
    <row r="819" spans="1:71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</row>
    <row r="820" spans="1:71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</row>
    <row r="821" spans="1:71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</row>
    <row r="822" spans="1:71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</row>
    <row r="823" spans="1:71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</row>
    <row r="824" spans="1:71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</row>
    <row r="825" spans="1:71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</row>
    <row r="826" spans="1:71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</row>
    <row r="827" spans="1:71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</row>
    <row r="828" spans="1:71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</row>
    <row r="829" spans="1:71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</row>
    <row r="830" spans="1:71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</row>
    <row r="831" spans="1:71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</row>
    <row r="832" spans="1:71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</row>
    <row r="833" spans="1:71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</row>
    <row r="834" spans="1:71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</row>
    <row r="835" spans="1:71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</row>
    <row r="836" spans="1:71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</row>
    <row r="837" spans="1:71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</row>
    <row r="838" spans="1:71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</row>
    <row r="839" spans="1:71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</row>
    <row r="840" spans="1:71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</row>
    <row r="841" spans="1:71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</row>
    <row r="842" spans="1:71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</row>
    <row r="843" spans="1:71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</row>
    <row r="844" spans="1:71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</row>
    <row r="845" spans="1:71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</row>
    <row r="846" spans="1:71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</row>
    <row r="847" spans="1:71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</row>
    <row r="848" spans="1:71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</row>
    <row r="849" spans="1:71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</row>
    <row r="850" spans="1:71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</row>
    <row r="851" spans="1:71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</row>
    <row r="852" spans="1:71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</row>
    <row r="853" spans="1:71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</row>
    <row r="854" spans="1:71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</row>
    <row r="855" spans="1:71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</row>
    <row r="856" spans="1:71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</row>
    <row r="857" spans="1:71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</row>
    <row r="858" spans="1:71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</row>
    <row r="859" spans="1:71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</row>
    <row r="860" spans="1:71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</row>
    <row r="861" spans="1:71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</row>
    <row r="862" spans="1:71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</row>
    <row r="863" spans="1:71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</row>
    <row r="864" spans="1:71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</row>
    <row r="865" spans="1:71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</row>
    <row r="866" spans="1:71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</row>
    <row r="867" spans="1:71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</row>
    <row r="868" spans="1:71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</row>
    <row r="869" spans="1:71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</row>
    <row r="870" spans="1:71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</row>
    <row r="871" spans="1:71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</row>
    <row r="872" spans="1:71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</row>
    <row r="873" spans="1:71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</row>
    <row r="874" spans="1:71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</row>
    <row r="875" spans="1:71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</row>
    <row r="876" spans="1:71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</row>
    <row r="877" spans="1:71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</row>
    <row r="878" spans="1:71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</row>
    <row r="879" spans="1:71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</row>
    <row r="880" spans="1:71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</row>
    <row r="881" spans="1:71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</row>
    <row r="882" spans="1:71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</row>
    <row r="883" spans="1:71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</row>
    <row r="884" spans="1:71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</row>
    <row r="885" spans="1:71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</row>
    <row r="886" spans="1:71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</row>
    <row r="887" spans="1:71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</row>
    <row r="888" spans="1:71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</row>
    <row r="889" spans="1:71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</row>
    <row r="890" spans="1:71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</row>
    <row r="891" spans="1:71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</row>
    <row r="892" spans="1:71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</row>
    <row r="893" spans="1:71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</row>
    <row r="894" spans="1:71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</row>
    <row r="895" spans="1:71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</row>
    <row r="896" spans="1:71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</row>
    <row r="897" spans="1:71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</row>
    <row r="898" spans="1:71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</row>
    <row r="899" spans="1:71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</row>
    <row r="900" spans="1:71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</row>
    <row r="901" spans="1:71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</row>
    <row r="902" spans="1:71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</row>
    <row r="903" spans="1:71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</row>
    <row r="904" spans="1:71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</row>
    <row r="905" spans="1:71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</row>
    <row r="906" spans="1:71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</row>
    <row r="907" spans="1:71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</row>
    <row r="908" spans="1:71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</row>
    <row r="909" spans="1:71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</row>
    <row r="910" spans="1:71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</row>
    <row r="911" spans="1:71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</row>
    <row r="912" spans="1:71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</row>
    <row r="913" spans="1:71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</row>
    <row r="914" spans="1:71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</row>
    <row r="915" spans="1:71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</row>
    <row r="916" spans="1:71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</row>
    <row r="917" spans="1:71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</row>
    <row r="918" spans="1:71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</row>
    <row r="919" spans="1:71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</row>
    <row r="920" spans="1:71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</row>
    <row r="921" spans="1:71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</row>
    <row r="922" spans="1:71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</row>
    <row r="923" spans="1:71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</row>
    <row r="924" spans="1:71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</row>
    <row r="925" spans="1:71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</row>
    <row r="926" spans="1:71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</row>
    <row r="927" spans="1:71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</row>
    <row r="928" spans="1:71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</row>
    <row r="929" spans="1:71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</row>
    <row r="930" spans="1:71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</row>
    <row r="931" spans="1:71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</row>
    <row r="932" spans="1:71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</row>
    <row r="933" spans="1:71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</row>
    <row r="934" spans="1:71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</row>
    <row r="935" spans="1:71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</row>
    <row r="936" spans="1:71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</row>
    <row r="937" spans="1:71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</row>
    <row r="938" spans="1:71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</row>
    <row r="939" spans="1:71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</row>
    <row r="940" spans="1:71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</row>
    <row r="941" spans="1:71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</row>
    <row r="942" spans="1:71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</row>
    <row r="943" spans="1:71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</row>
    <row r="944" spans="1:71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</row>
    <row r="945" spans="1:71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</row>
    <row r="946" spans="1:71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</row>
    <row r="947" spans="1:71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</row>
    <row r="948" spans="1:71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</row>
    <row r="949" spans="1:71" ht="12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</row>
    <row r="950" spans="1:71" ht="12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</row>
    <row r="951" spans="1:71" ht="12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</row>
    <row r="952" spans="1:71" ht="12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</row>
    <row r="953" spans="1:71" ht="12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</row>
    <row r="954" spans="1:71" ht="12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</row>
    <row r="955" spans="1:71" ht="12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</row>
    <row r="956" spans="1:71" ht="12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</row>
    <row r="957" spans="1:71" ht="12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</row>
    <row r="958" spans="1:71" ht="12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</row>
    <row r="959" spans="1:71" ht="12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</row>
    <row r="960" spans="1:71" ht="12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</row>
    <row r="961" spans="1:71" ht="12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</row>
    <row r="962" spans="1:71" ht="12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</row>
    <row r="963" spans="1:71" ht="12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</row>
    <row r="964" spans="1:71" ht="12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</row>
    <row r="965" spans="1:71" ht="12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</row>
    <row r="966" spans="1:71" ht="12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</row>
    <row r="967" spans="1:71" ht="12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</row>
    <row r="968" spans="1:71" ht="12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</row>
    <row r="969" spans="1:71" ht="12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</row>
    <row r="970" spans="1:71" ht="12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</row>
    <row r="971" spans="1:71" ht="12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</row>
    <row r="972" spans="1:71" ht="12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</row>
    <row r="973" spans="1:71" ht="12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</row>
    <row r="974" spans="1:71" ht="12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</row>
    <row r="975" spans="1:71" ht="12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</row>
    <row r="976" spans="1:71" ht="12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</row>
    <row r="977" spans="1:71" ht="12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</row>
    <row r="978" spans="1:71" ht="12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</row>
    <row r="979" spans="1:71" ht="12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</row>
    <row r="980" spans="1:71" ht="12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</row>
    <row r="981" spans="1:71" ht="12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</row>
    <row r="982" spans="1:71" ht="12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</row>
    <row r="983" spans="1:71" ht="12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</row>
    <row r="984" spans="1:71" ht="12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</row>
    <row r="985" spans="1:71" ht="12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</row>
    <row r="986" spans="1:71" ht="12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</row>
    <row r="987" spans="1:71" ht="12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</row>
    <row r="988" spans="1:71" ht="12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</row>
    <row r="989" spans="1:71" ht="12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</row>
    <row r="990" spans="1:71" ht="12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</row>
    <row r="991" spans="1:71" ht="12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</row>
    <row r="992" spans="1:71" ht="12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</row>
    <row r="993" spans="1:71" ht="12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</row>
    <row r="994" spans="1:71" ht="12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</row>
    <row r="995" spans="1:71" ht="12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</row>
  </sheetData>
  <mergeCells count="43">
    <mergeCell ref="BH19:BH24"/>
    <mergeCell ref="BB18:BI18"/>
    <mergeCell ref="BI19:BI24"/>
    <mergeCell ref="F29:J30"/>
    <mergeCell ref="T19:V19"/>
    <mergeCell ref="AG19:AI19"/>
    <mergeCell ref="AT19:AV19"/>
    <mergeCell ref="G19:I19"/>
    <mergeCell ref="O19:R19"/>
    <mergeCell ref="K19:N19"/>
    <mergeCell ref="AB19:AE19"/>
    <mergeCell ref="X19:Z19"/>
    <mergeCell ref="AX19:BA19"/>
    <mergeCell ref="AK19:AN19"/>
    <mergeCell ref="AA29:AF30"/>
    <mergeCell ref="M29:Q30"/>
    <mergeCell ref="S26:BA26"/>
    <mergeCell ref="T29:X30"/>
    <mergeCell ref="AI29:AQ30"/>
    <mergeCell ref="AS29:AX30"/>
    <mergeCell ref="BE29:BF30"/>
    <mergeCell ref="BB19:BB24"/>
    <mergeCell ref="BC19:BC24"/>
    <mergeCell ref="BD19:BD24"/>
    <mergeCell ref="BE19:BE24"/>
    <mergeCell ref="BF19:BF24"/>
    <mergeCell ref="AZ29:BC29"/>
    <mergeCell ref="A1:BI1"/>
    <mergeCell ref="A18:N18"/>
    <mergeCell ref="M17:BB17"/>
    <mergeCell ref="A19:A23"/>
    <mergeCell ref="B19:E19"/>
    <mergeCell ref="B2:X2"/>
    <mergeCell ref="B6:X6"/>
    <mergeCell ref="M9:BB9"/>
    <mergeCell ref="AB10:AQ10"/>
    <mergeCell ref="M11:BB11"/>
    <mergeCell ref="B3:X3"/>
    <mergeCell ref="B4:X4"/>
    <mergeCell ref="B5:X5"/>
    <mergeCell ref="B7:X7"/>
    <mergeCell ref="AO19:AR19"/>
    <mergeCell ref="BG19:BG24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84" orientation="landscape" r:id="rId1"/>
  <headerFooter>
    <oddHeader>&amp;CПроєкт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157"/>
  <sheetViews>
    <sheetView view="pageBreakPreview" zoomScaleNormal="100" zoomScaleSheetLayoutView="100" zoomScalePageLayoutView="40" workbookViewId="0">
      <selection sqref="A1:R1"/>
    </sheetView>
  </sheetViews>
  <sheetFormatPr defaultColWidth="15.140625" defaultRowHeight="15" x14ac:dyDescent="0.25"/>
  <cols>
    <col min="1" max="1" width="12.85546875" style="23" customWidth="1"/>
    <col min="2" max="2" width="66.28515625" style="23" customWidth="1"/>
    <col min="3" max="5" width="6.7109375" style="23" customWidth="1"/>
    <col min="6" max="6" width="8.7109375" style="23" customWidth="1"/>
    <col min="7" max="7" width="8.28515625" style="23" customWidth="1"/>
    <col min="8" max="8" width="9.140625" style="23" customWidth="1"/>
    <col min="9" max="15" width="6.7109375" style="23" customWidth="1"/>
    <col min="16" max="16" width="8.140625" style="44" customWidth="1"/>
    <col min="17" max="17" width="9" style="24" customWidth="1"/>
    <col min="18" max="18" width="7.85546875" style="45" customWidth="1"/>
    <col min="19" max="19" width="9.7109375" style="53" customWidth="1"/>
    <col min="20" max="20" width="9.85546875" style="53" bestFit="1" customWidth="1"/>
    <col min="21" max="21" width="9.7109375" style="177" customWidth="1"/>
    <col min="22" max="23" width="9.7109375" style="53" customWidth="1"/>
    <col min="24" max="29" width="10.7109375" style="53" customWidth="1"/>
    <col min="30" max="32" width="10.7109375" style="23" customWidth="1"/>
    <col min="33" max="16384" width="15.140625" style="23"/>
  </cols>
  <sheetData>
    <row r="1" spans="1:29" s="53" customFormat="1" ht="21" x14ac:dyDescent="0.25">
      <c r="A1" s="457" t="s">
        <v>172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U1" s="177"/>
    </row>
    <row r="2" spans="1:29" s="75" customFormat="1" ht="19.5" thickBot="1" x14ac:dyDescent="0.3">
      <c r="A2" s="453" t="s">
        <v>70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U2" s="14"/>
    </row>
    <row r="3" spans="1:29" s="99" customFormat="1" ht="36" customHeight="1" x14ac:dyDescent="0.25">
      <c r="A3" s="437" t="s">
        <v>0</v>
      </c>
      <c r="B3" s="431" t="s">
        <v>1</v>
      </c>
      <c r="C3" s="431" t="s">
        <v>2</v>
      </c>
      <c r="D3" s="431"/>
      <c r="E3" s="431"/>
      <c r="F3" s="431" t="s">
        <v>3</v>
      </c>
      <c r="G3" s="431"/>
      <c r="H3" s="431"/>
      <c r="I3" s="431"/>
      <c r="J3" s="431"/>
      <c r="K3" s="431"/>
      <c r="L3" s="431"/>
      <c r="M3" s="431"/>
      <c r="N3" s="431"/>
      <c r="O3" s="431"/>
      <c r="P3" s="431" t="s">
        <v>90</v>
      </c>
      <c r="Q3" s="431"/>
      <c r="R3" s="432"/>
      <c r="U3" s="2"/>
    </row>
    <row r="4" spans="1:29" s="99" customFormat="1" ht="35.450000000000003" customHeight="1" x14ac:dyDescent="0.25">
      <c r="A4" s="438"/>
      <c r="B4" s="440"/>
      <c r="C4" s="440"/>
      <c r="D4" s="440"/>
      <c r="E4" s="440"/>
      <c r="F4" s="440" t="s">
        <v>4</v>
      </c>
      <c r="G4" s="440"/>
      <c r="H4" s="430" t="s">
        <v>74</v>
      </c>
      <c r="I4" s="430"/>
      <c r="J4" s="430"/>
      <c r="K4" s="430"/>
      <c r="L4" s="430"/>
      <c r="M4" s="430"/>
      <c r="N4" s="430"/>
      <c r="O4" s="430"/>
      <c r="P4" s="430" t="s">
        <v>85</v>
      </c>
      <c r="Q4" s="430"/>
      <c r="R4" s="152" t="s">
        <v>86</v>
      </c>
      <c r="U4" s="2"/>
    </row>
    <row r="5" spans="1:29" s="99" customFormat="1" ht="61.15" customHeight="1" x14ac:dyDescent="0.25">
      <c r="A5" s="438"/>
      <c r="B5" s="440"/>
      <c r="C5" s="440"/>
      <c r="D5" s="440"/>
      <c r="E5" s="440"/>
      <c r="F5" s="435" t="s">
        <v>7</v>
      </c>
      <c r="G5" s="435" t="s">
        <v>10</v>
      </c>
      <c r="H5" s="430" t="s">
        <v>75</v>
      </c>
      <c r="I5" s="430"/>
      <c r="J5" s="430"/>
      <c r="K5" s="430"/>
      <c r="L5" s="430"/>
      <c r="M5" s="428" t="s">
        <v>11</v>
      </c>
      <c r="N5" s="429"/>
      <c r="O5" s="454" t="s">
        <v>13</v>
      </c>
      <c r="P5" s="150">
        <v>1</v>
      </c>
      <c r="Q5" s="150">
        <v>2</v>
      </c>
      <c r="R5" s="152">
        <v>3</v>
      </c>
      <c r="U5" s="2"/>
    </row>
    <row r="6" spans="1:29" s="99" customFormat="1" ht="35.450000000000003" customHeight="1" x14ac:dyDescent="0.25">
      <c r="A6" s="438"/>
      <c r="B6" s="440"/>
      <c r="C6" s="435" t="s">
        <v>15</v>
      </c>
      <c r="D6" s="435" t="s">
        <v>16</v>
      </c>
      <c r="E6" s="435" t="s">
        <v>17</v>
      </c>
      <c r="F6" s="435"/>
      <c r="G6" s="435"/>
      <c r="H6" s="454" t="s">
        <v>19</v>
      </c>
      <c r="I6" s="454" t="s">
        <v>20</v>
      </c>
      <c r="J6" s="454" t="s">
        <v>21</v>
      </c>
      <c r="K6" s="454" t="s">
        <v>22</v>
      </c>
      <c r="L6" s="454" t="s">
        <v>23</v>
      </c>
      <c r="M6" s="435" t="s">
        <v>24</v>
      </c>
      <c r="N6" s="435" t="s">
        <v>91</v>
      </c>
      <c r="O6" s="454"/>
      <c r="P6" s="440" t="s">
        <v>82</v>
      </c>
      <c r="Q6" s="440"/>
      <c r="R6" s="456"/>
      <c r="U6" s="2"/>
    </row>
    <row r="7" spans="1:29" s="99" customFormat="1" ht="52.15" customHeight="1" thickBot="1" x14ac:dyDescent="0.3">
      <c r="A7" s="439"/>
      <c r="B7" s="441"/>
      <c r="C7" s="436"/>
      <c r="D7" s="436"/>
      <c r="E7" s="436"/>
      <c r="F7" s="436"/>
      <c r="G7" s="436"/>
      <c r="H7" s="455"/>
      <c r="I7" s="455"/>
      <c r="J7" s="455"/>
      <c r="K7" s="455"/>
      <c r="L7" s="455"/>
      <c r="M7" s="448"/>
      <c r="N7" s="448"/>
      <c r="O7" s="455"/>
      <c r="P7" s="153">
        <v>18</v>
      </c>
      <c r="Q7" s="153">
        <v>17</v>
      </c>
      <c r="R7" s="154">
        <v>10</v>
      </c>
      <c r="U7" s="2"/>
      <c r="Y7" s="99" t="s">
        <v>155</v>
      </c>
    </row>
    <row r="8" spans="1:29" s="99" customFormat="1" ht="15.75" x14ac:dyDescent="0.25">
      <c r="A8" s="151">
        <v>1</v>
      </c>
      <c r="B8" s="151">
        <v>2</v>
      </c>
      <c r="C8" s="151">
        <v>3</v>
      </c>
      <c r="D8" s="151">
        <v>4</v>
      </c>
      <c r="E8" s="151">
        <v>5</v>
      </c>
      <c r="F8" s="151">
        <v>6</v>
      </c>
      <c r="G8" s="151">
        <v>7</v>
      </c>
      <c r="H8" s="151">
        <v>8</v>
      </c>
      <c r="I8" s="151">
        <v>9</v>
      </c>
      <c r="J8" s="151">
        <v>10</v>
      </c>
      <c r="K8" s="151">
        <v>11</v>
      </c>
      <c r="L8" s="151">
        <v>12</v>
      </c>
      <c r="M8" s="151">
        <v>13</v>
      </c>
      <c r="N8" s="151">
        <v>14</v>
      </c>
      <c r="O8" s="151">
        <v>15</v>
      </c>
      <c r="P8" s="151">
        <v>16</v>
      </c>
      <c r="Q8" s="151">
        <v>17</v>
      </c>
      <c r="R8" s="151">
        <v>18</v>
      </c>
      <c r="U8" s="2"/>
      <c r="Y8" s="144">
        <f>P5</f>
        <v>1</v>
      </c>
      <c r="Z8" s="144">
        <f>Q5</f>
        <v>2</v>
      </c>
      <c r="AA8" s="144">
        <f>R5</f>
        <v>3</v>
      </c>
    </row>
    <row r="9" spans="1:29" s="75" customFormat="1" ht="30" customHeight="1" x14ac:dyDescent="0.25">
      <c r="A9" s="148"/>
      <c r="B9" s="149" t="s">
        <v>76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126"/>
      <c r="U9" s="14"/>
      <c r="Y9" s="145">
        <f>P7</f>
        <v>18</v>
      </c>
      <c r="Z9" s="145">
        <f>Q7</f>
        <v>17</v>
      </c>
      <c r="AA9" s="145">
        <f>R7</f>
        <v>10</v>
      </c>
    </row>
    <row r="10" spans="1:29" s="75" customFormat="1" ht="19.899999999999999" customHeight="1" thickBot="1" x14ac:dyDescent="0.3">
      <c r="A10" s="135" t="s">
        <v>77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7"/>
      <c r="T10" s="75" t="s">
        <v>151</v>
      </c>
      <c r="U10" s="14" t="s">
        <v>152</v>
      </c>
      <c r="V10" s="75" t="s">
        <v>153</v>
      </c>
      <c r="W10" s="75" t="s">
        <v>154</v>
      </c>
    </row>
    <row r="11" spans="1:29" s="75" customFormat="1" ht="18.75" x14ac:dyDescent="0.25">
      <c r="A11" s="130" t="s">
        <v>105</v>
      </c>
      <c r="B11" s="185" t="s">
        <v>94</v>
      </c>
      <c r="C11" s="213">
        <v>2</v>
      </c>
      <c r="D11" s="214"/>
      <c r="E11" s="215"/>
      <c r="F11" s="208">
        <f t="shared" ref="F11:F23" si="0">G11*30</f>
        <v>120</v>
      </c>
      <c r="G11" s="132">
        <v>4</v>
      </c>
      <c r="H11" s="256">
        <f t="shared" ref="H11:H16" si="1">SUM(I11:L11)</f>
        <v>72</v>
      </c>
      <c r="I11" s="257"/>
      <c r="J11" s="257">
        <f>G11*18</f>
        <v>72</v>
      </c>
      <c r="K11" s="258"/>
      <c r="L11" s="259"/>
      <c r="M11" s="133">
        <f>G11*2</f>
        <v>8</v>
      </c>
      <c r="N11" s="112">
        <f t="shared" ref="N11:N16" si="2">IF(C11&gt;0,30,0)</f>
        <v>30</v>
      </c>
      <c r="O11" s="118">
        <f t="shared" ref="O11:O16" si="3">F11-H11-N11-M11</f>
        <v>10</v>
      </c>
      <c r="P11" s="270">
        <v>2</v>
      </c>
      <c r="Q11" s="271">
        <v>2</v>
      </c>
      <c r="R11" s="274"/>
      <c r="T11" s="75" t="b">
        <f>G11=P11+Q11+R11</f>
        <v>1</v>
      </c>
      <c r="U11" s="377" t="b">
        <f>G11*8=H11</f>
        <v>0</v>
      </c>
      <c r="V11" s="75" t="b">
        <f>G11*2=M11</f>
        <v>1</v>
      </c>
      <c r="W11" s="75" t="b">
        <f>F11-H11-M11-N11=O11</f>
        <v>1</v>
      </c>
      <c r="Y11" s="378">
        <f>P11*18</f>
        <v>36</v>
      </c>
      <c r="Z11" s="378">
        <f>Q11*18</f>
        <v>36</v>
      </c>
      <c r="AA11" s="378">
        <f>R11*18</f>
        <v>0</v>
      </c>
      <c r="AB11" s="145" t="b">
        <f>H11=Y11+Z11+AA11</f>
        <v>1</v>
      </c>
    </row>
    <row r="12" spans="1:29" s="75" customFormat="1" ht="18.75" x14ac:dyDescent="0.25">
      <c r="A12" s="231" t="s">
        <v>106</v>
      </c>
      <c r="B12" s="185" t="s">
        <v>159</v>
      </c>
      <c r="C12" s="216"/>
      <c r="D12" s="105">
        <v>1</v>
      </c>
      <c r="E12" s="131"/>
      <c r="F12" s="208">
        <f t="shared" si="0"/>
        <v>120</v>
      </c>
      <c r="G12" s="132">
        <v>4</v>
      </c>
      <c r="H12" s="260">
        <f t="shared" si="1"/>
        <v>32</v>
      </c>
      <c r="I12" s="101">
        <v>16</v>
      </c>
      <c r="J12" s="101"/>
      <c r="K12" s="102">
        <v>16</v>
      </c>
      <c r="L12" s="104"/>
      <c r="M12" s="133">
        <f t="shared" ref="M12:M23" si="4">G12*2</f>
        <v>8</v>
      </c>
      <c r="N12" s="112">
        <f t="shared" si="2"/>
        <v>0</v>
      </c>
      <c r="O12" s="118">
        <f t="shared" si="3"/>
        <v>80</v>
      </c>
      <c r="P12" s="133">
        <v>4</v>
      </c>
      <c r="Q12" s="134"/>
      <c r="R12" s="78"/>
      <c r="T12" s="75" t="b">
        <f t="shared" ref="T12:T43" si="5">G12=P12+Q12+R12</f>
        <v>1</v>
      </c>
      <c r="U12" s="14" t="b">
        <f t="shared" ref="U12:U42" si="6">G12*8=H12</f>
        <v>1</v>
      </c>
      <c r="V12" s="75" t="b">
        <f t="shared" ref="V12:V42" si="7">G12*2=M12</f>
        <v>1</v>
      </c>
      <c r="W12" s="75" t="b">
        <f t="shared" ref="W12:W43" si="8">F12-H12-M12-N12=O12</f>
        <v>1</v>
      </c>
      <c r="Y12" s="145">
        <f t="shared" ref="Y12" si="9">P12*8</f>
        <v>32</v>
      </c>
      <c r="Z12" s="145">
        <f t="shared" ref="Z12" si="10">Q12*8</f>
        <v>0</v>
      </c>
      <c r="AA12" s="145">
        <f t="shared" ref="AA12" si="11">R12*8</f>
        <v>0</v>
      </c>
      <c r="AB12" s="145" t="b">
        <f>Y12+Z12+AA12=H12</f>
        <v>1</v>
      </c>
    </row>
    <row r="13" spans="1:29" s="75" customFormat="1" ht="18.75" x14ac:dyDescent="0.25">
      <c r="A13" s="232"/>
      <c r="B13" s="204" t="s">
        <v>146</v>
      </c>
      <c r="C13" s="233"/>
      <c r="D13" s="234"/>
      <c r="E13" s="235"/>
      <c r="F13" s="210">
        <f>G13*30</f>
        <v>60</v>
      </c>
      <c r="G13" s="203">
        <v>2</v>
      </c>
      <c r="H13" s="186">
        <f>SUM(I13:L13)</f>
        <v>16</v>
      </c>
      <c r="I13" s="187">
        <v>8</v>
      </c>
      <c r="J13" s="187"/>
      <c r="K13" s="187">
        <v>8</v>
      </c>
      <c r="L13" s="261"/>
      <c r="M13" s="186">
        <f>G13*2</f>
        <v>4</v>
      </c>
      <c r="N13" s="188"/>
      <c r="O13" s="189">
        <f t="shared" ref="O13:O14" si="12">F13-H13-M13-N13</f>
        <v>40</v>
      </c>
      <c r="P13" s="133" t="s">
        <v>141</v>
      </c>
      <c r="Q13" s="134"/>
      <c r="R13" s="78"/>
      <c r="T13" s="75" t="e">
        <f t="shared" si="5"/>
        <v>#VALUE!</v>
      </c>
      <c r="U13" s="14" t="b">
        <f t="shared" si="6"/>
        <v>1</v>
      </c>
      <c r="V13" s="75" t="b">
        <f t="shared" si="7"/>
        <v>1</v>
      </c>
      <c r="W13" s="75" t="b">
        <f t="shared" si="8"/>
        <v>1</v>
      </c>
      <c r="Y13" s="75">
        <v>16</v>
      </c>
      <c r="Z13" s="75">
        <f t="shared" ref="Z13:Z41" si="13">Q13*8</f>
        <v>0</v>
      </c>
      <c r="AA13" s="75">
        <f t="shared" ref="AA13:AA41" si="14">R13*8</f>
        <v>0</v>
      </c>
      <c r="AB13" s="75" t="b">
        <f t="shared" ref="AB13:AB41" si="15">Y13+Z13+AA13=H13</f>
        <v>1</v>
      </c>
    </row>
    <row r="14" spans="1:29" s="75" customFormat="1" ht="18.75" x14ac:dyDescent="0.25">
      <c r="A14" s="231"/>
      <c r="B14" s="204" t="s">
        <v>145</v>
      </c>
      <c r="C14" s="236"/>
      <c r="D14" s="237"/>
      <c r="E14" s="238"/>
      <c r="F14" s="210">
        <f t="shared" ref="F14" si="16">G14*30</f>
        <v>60</v>
      </c>
      <c r="G14" s="203">
        <v>2</v>
      </c>
      <c r="H14" s="186">
        <f t="shared" ref="H14" si="17">SUM(I14:L14)</f>
        <v>16</v>
      </c>
      <c r="I14" s="187">
        <v>8</v>
      </c>
      <c r="J14" s="187"/>
      <c r="K14" s="187">
        <v>8</v>
      </c>
      <c r="L14" s="261"/>
      <c r="M14" s="186">
        <f t="shared" ref="M14" si="18">G14*2</f>
        <v>4</v>
      </c>
      <c r="N14" s="188"/>
      <c r="O14" s="189">
        <f t="shared" si="12"/>
        <v>40</v>
      </c>
      <c r="P14" s="133" t="s">
        <v>141</v>
      </c>
      <c r="Q14" s="134"/>
      <c r="R14" s="78"/>
      <c r="S14" s="17"/>
      <c r="T14" s="75" t="e">
        <f t="shared" si="5"/>
        <v>#VALUE!</v>
      </c>
      <c r="U14" s="14" t="b">
        <f t="shared" si="6"/>
        <v>1</v>
      </c>
      <c r="V14" s="75" t="b">
        <f t="shared" si="7"/>
        <v>1</v>
      </c>
      <c r="W14" s="75" t="b">
        <f t="shared" si="8"/>
        <v>1</v>
      </c>
      <c r="X14" s="17"/>
      <c r="Y14" s="75">
        <v>16</v>
      </c>
      <c r="Z14" s="75">
        <f t="shared" si="13"/>
        <v>0</v>
      </c>
      <c r="AA14" s="75">
        <f t="shared" si="14"/>
        <v>0</v>
      </c>
      <c r="AB14" s="75" t="b">
        <f t="shared" si="15"/>
        <v>1</v>
      </c>
      <c r="AC14" s="17"/>
    </row>
    <row r="15" spans="1:29" s="75" customFormat="1" ht="37.5" x14ac:dyDescent="0.25">
      <c r="A15" s="79" t="s">
        <v>107</v>
      </c>
      <c r="B15" s="205" t="s">
        <v>164</v>
      </c>
      <c r="C15" s="239"/>
      <c r="D15" s="240">
        <v>1</v>
      </c>
      <c r="E15" s="241"/>
      <c r="F15" s="209">
        <f t="shared" ref="F15" si="19">G15*30</f>
        <v>120</v>
      </c>
      <c r="G15" s="227">
        <v>4</v>
      </c>
      <c r="H15" s="198">
        <f t="shared" ref="H15" si="20">SUM(I15:L15)</f>
        <v>32</v>
      </c>
      <c r="I15" s="192">
        <v>16</v>
      </c>
      <c r="J15" s="192"/>
      <c r="K15" s="192">
        <v>16</v>
      </c>
      <c r="L15" s="262"/>
      <c r="M15" s="228">
        <f t="shared" ref="M15" si="21">G15*2</f>
        <v>8</v>
      </c>
      <c r="N15" s="229"/>
      <c r="O15" s="193">
        <f t="shared" ref="O15" si="22">F15-H15-M15-N15</f>
        <v>80</v>
      </c>
      <c r="P15" s="198">
        <v>4</v>
      </c>
      <c r="Q15" s="188"/>
      <c r="R15" s="78"/>
      <c r="T15" s="75" t="b">
        <f t="shared" si="5"/>
        <v>1</v>
      </c>
      <c r="U15" s="14" t="b">
        <f t="shared" si="6"/>
        <v>1</v>
      </c>
      <c r="V15" s="75" t="b">
        <f t="shared" si="7"/>
        <v>1</v>
      </c>
      <c r="W15" s="75" t="b">
        <f t="shared" si="8"/>
        <v>1</v>
      </c>
      <c r="Y15" s="145">
        <f t="shared" ref="Y15:Y41" si="23">P15*8</f>
        <v>32</v>
      </c>
      <c r="Z15" s="145">
        <f t="shared" si="13"/>
        <v>0</v>
      </c>
      <c r="AA15" s="145">
        <f t="shared" si="14"/>
        <v>0</v>
      </c>
      <c r="AB15" s="145" t="b">
        <f t="shared" si="15"/>
        <v>1</v>
      </c>
    </row>
    <row r="16" spans="1:29" s="17" customFormat="1" ht="18.75" x14ac:dyDescent="0.25">
      <c r="A16" s="79" t="s">
        <v>157</v>
      </c>
      <c r="B16" s="205" t="s">
        <v>114</v>
      </c>
      <c r="C16" s="217">
        <v>1</v>
      </c>
      <c r="D16" s="113"/>
      <c r="E16" s="114"/>
      <c r="F16" s="208">
        <f t="shared" si="0"/>
        <v>120</v>
      </c>
      <c r="G16" s="115">
        <v>4</v>
      </c>
      <c r="H16" s="260">
        <f t="shared" si="1"/>
        <v>32</v>
      </c>
      <c r="I16" s="263">
        <v>16</v>
      </c>
      <c r="J16" s="263">
        <v>8</v>
      </c>
      <c r="K16" s="263">
        <v>8</v>
      </c>
      <c r="L16" s="264"/>
      <c r="M16" s="133">
        <f t="shared" si="4"/>
        <v>8</v>
      </c>
      <c r="N16" s="112">
        <f t="shared" si="2"/>
        <v>30</v>
      </c>
      <c r="O16" s="118">
        <f t="shared" si="3"/>
        <v>50</v>
      </c>
      <c r="P16" s="117">
        <v>4</v>
      </c>
      <c r="Q16" s="76"/>
      <c r="R16" s="77"/>
      <c r="S16" s="75"/>
      <c r="T16" s="75" t="b">
        <f t="shared" si="5"/>
        <v>1</v>
      </c>
      <c r="U16" s="14" t="b">
        <f t="shared" si="6"/>
        <v>1</v>
      </c>
      <c r="V16" s="75" t="b">
        <f t="shared" si="7"/>
        <v>1</v>
      </c>
      <c r="W16" s="75" t="b">
        <f t="shared" si="8"/>
        <v>1</v>
      </c>
      <c r="X16" s="75"/>
      <c r="Y16" s="145">
        <f t="shared" si="23"/>
        <v>32</v>
      </c>
      <c r="Z16" s="145">
        <f t="shared" si="13"/>
        <v>0</v>
      </c>
      <c r="AA16" s="145">
        <f t="shared" si="14"/>
        <v>0</v>
      </c>
      <c r="AB16" s="145" t="b">
        <f t="shared" si="15"/>
        <v>1</v>
      </c>
      <c r="AC16" s="75"/>
    </row>
    <row r="17" spans="1:29" s="75" customFormat="1" ht="18.75" x14ac:dyDescent="0.25">
      <c r="A17" s="79" t="s">
        <v>108</v>
      </c>
      <c r="B17" s="207" t="s">
        <v>160</v>
      </c>
      <c r="C17" s="79"/>
      <c r="D17" s="82">
        <v>1</v>
      </c>
      <c r="E17" s="221"/>
      <c r="F17" s="212">
        <f>G17*30</f>
        <v>120</v>
      </c>
      <c r="G17" s="174">
        <v>4</v>
      </c>
      <c r="H17" s="260">
        <f>SUM(I17:L17)</f>
        <v>32</v>
      </c>
      <c r="I17" s="101">
        <v>16</v>
      </c>
      <c r="J17" s="101"/>
      <c r="K17" s="102">
        <v>16</v>
      </c>
      <c r="L17" s="104"/>
      <c r="M17" s="133">
        <f>G17*2</f>
        <v>8</v>
      </c>
      <c r="N17" s="112">
        <f>IF(C17&gt;0,30,0)</f>
        <v>0</v>
      </c>
      <c r="O17" s="118">
        <f>F17-H17-N17-M17</f>
        <v>80</v>
      </c>
      <c r="P17" s="117">
        <v>4</v>
      </c>
      <c r="Q17" s="76"/>
      <c r="R17" s="77"/>
      <c r="T17" s="75" t="b">
        <f t="shared" si="5"/>
        <v>1</v>
      </c>
      <c r="U17" s="14" t="b">
        <f t="shared" si="6"/>
        <v>1</v>
      </c>
      <c r="V17" s="75" t="b">
        <f t="shared" si="7"/>
        <v>1</v>
      </c>
      <c r="W17" s="75" t="b">
        <f t="shared" si="8"/>
        <v>1</v>
      </c>
      <c r="Y17" s="145">
        <f t="shared" si="23"/>
        <v>32</v>
      </c>
      <c r="Z17" s="145">
        <f t="shared" si="13"/>
        <v>0</v>
      </c>
      <c r="AA17" s="145">
        <f t="shared" si="14"/>
        <v>0</v>
      </c>
      <c r="AB17" s="145" t="b">
        <f t="shared" si="15"/>
        <v>1</v>
      </c>
    </row>
    <row r="18" spans="1:29" s="75" customFormat="1" ht="18.75" x14ac:dyDescent="0.25">
      <c r="A18" s="79" t="s">
        <v>161</v>
      </c>
      <c r="B18" s="207" t="s">
        <v>126</v>
      </c>
      <c r="C18" s="79"/>
      <c r="D18" s="82">
        <v>2</v>
      </c>
      <c r="E18" s="221"/>
      <c r="F18" s="212">
        <v>120</v>
      </c>
      <c r="G18" s="174">
        <v>4</v>
      </c>
      <c r="H18" s="260">
        <v>32</v>
      </c>
      <c r="I18" s="101">
        <v>16</v>
      </c>
      <c r="J18" s="101"/>
      <c r="K18" s="102">
        <v>16</v>
      </c>
      <c r="L18" s="104"/>
      <c r="M18" s="133">
        <v>8</v>
      </c>
      <c r="N18" s="112">
        <v>0</v>
      </c>
      <c r="O18" s="118">
        <v>80</v>
      </c>
      <c r="P18" s="117"/>
      <c r="Q18" s="76">
        <v>4</v>
      </c>
      <c r="R18" s="77"/>
      <c r="T18" s="75" t="b">
        <f t="shared" si="5"/>
        <v>1</v>
      </c>
      <c r="U18" s="14" t="b">
        <f t="shared" si="6"/>
        <v>1</v>
      </c>
      <c r="V18" s="75" t="b">
        <f t="shared" si="7"/>
        <v>1</v>
      </c>
      <c r="W18" s="75" t="b">
        <f t="shared" si="8"/>
        <v>1</v>
      </c>
      <c r="Y18" s="145">
        <f t="shared" si="23"/>
        <v>0</v>
      </c>
      <c r="Z18" s="145">
        <f t="shared" si="13"/>
        <v>32</v>
      </c>
      <c r="AA18" s="145">
        <f t="shared" si="14"/>
        <v>0</v>
      </c>
      <c r="AB18" s="145" t="b">
        <f t="shared" si="15"/>
        <v>1</v>
      </c>
    </row>
    <row r="19" spans="1:29" s="75" customFormat="1" ht="18.75" x14ac:dyDescent="0.25">
      <c r="A19" s="79" t="s">
        <v>109</v>
      </c>
      <c r="B19" s="206" t="s">
        <v>115</v>
      </c>
      <c r="C19" s="218"/>
      <c r="D19" s="82">
        <v>1</v>
      </c>
      <c r="E19" s="219"/>
      <c r="F19" s="208">
        <f>G19*30</f>
        <v>120</v>
      </c>
      <c r="G19" s="175">
        <v>4</v>
      </c>
      <c r="H19" s="260">
        <f>SUM(I19:L19)</f>
        <v>32</v>
      </c>
      <c r="I19" s="101">
        <v>16</v>
      </c>
      <c r="J19" s="101">
        <v>8</v>
      </c>
      <c r="K19" s="102">
        <v>8</v>
      </c>
      <c r="L19" s="104"/>
      <c r="M19" s="133">
        <f>G19*2</f>
        <v>8</v>
      </c>
      <c r="N19" s="112">
        <f>IF(C19&gt;0,30,0)</f>
        <v>0</v>
      </c>
      <c r="O19" s="118">
        <f>F19-H19-N19-M19</f>
        <v>80</v>
      </c>
      <c r="P19" s="117">
        <v>4</v>
      </c>
      <c r="Q19" s="76"/>
      <c r="R19" s="77"/>
      <c r="T19" s="75" t="b">
        <f t="shared" si="5"/>
        <v>1</v>
      </c>
      <c r="U19" s="14" t="b">
        <f t="shared" si="6"/>
        <v>1</v>
      </c>
      <c r="V19" s="75" t="b">
        <f t="shared" si="7"/>
        <v>1</v>
      </c>
      <c r="W19" s="75" t="b">
        <f t="shared" si="8"/>
        <v>1</v>
      </c>
      <c r="Y19" s="145">
        <f t="shared" si="23"/>
        <v>32</v>
      </c>
      <c r="Z19" s="145">
        <f t="shared" si="13"/>
        <v>0</v>
      </c>
      <c r="AA19" s="145">
        <f t="shared" si="14"/>
        <v>0</v>
      </c>
      <c r="AB19" s="145" t="b">
        <f t="shared" si="15"/>
        <v>1</v>
      </c>
    </row>
    <row r="20" spans="1:29" s="75" customFormat="1" ht="18.75" x14ac:dyDescent="0.25">
      <c r="A20" s="79" t="s">
        <v>110</v>
      </c>
      <c r="B20" s="207" t="s">
        <v>158</v>
      </c>
      <c r="C20" s="79">
        <v>1</v>
      </c>
      <c r="D20" s="82"/>
      <c r="E20" s="221"/>
      <c r="F20" s="212">
        <f>G20*30</f>
        <v>120</v>
      </c>
      <c r="G20" s="176">
        <v>4</v>
      </c>
      <c r="H20" s="260">
        <f>SUM(I20:L20)</f>
        <v>32</v>
      </c>
      <c r="I20" s="101">
        <v>16</v>
      </c>
      <c r="J20" s="101"/>
      <c r="K20" s="102">
        <v>16</v>
      </c>
      <c r="L20" s="104"/>
      <c r="M20" s="133">
        <f>G20*2</f>
        <v>8</v>
      </c>
      <c r="N20" s="112">
        <f>IF(C20&gt;0,30,0)</f>
        <v>30</v>
      </c>
      <c r="O20" s="118">
        <f>F20-H20-N20-M20</f>
        <v>50</v>
      </c>
      <c r="P20" s="117">
        <v>4</v>
      </c>
      <c r="Q20" s="272"/>
      <c r="R20" s="77"/>
      <c r="T20" s="75" t="b">
        <f t="shared" si="5"/>
        <v>1</v>
      </c>
      <c r="U20" s="14" t="b">
        <f t="shared" si="6"/>
        <v>1</v>
      </c>
      <c r="V20" s="75" t="b">
        <f t="shared" si="7"/>
        <v>1</v>
      </c>
      <c r="W20" s="75" t="b">
        <f t="shared" si="8"/>
        <v>1</v>
      </c>
      <c r="Y20" s="145">
        <f t="shared" si="23"/>
        <v>32</v>
      </c>
      <c r="Z20" s="145">
        <f t="shared" si="13"/>
        <v>0</v>
      </c>
      <c r="AA20" s="145">
        <f t="shared" si="14"/>
        <v>0</v>
      </c>
      <c r="AB20" s="145" t="b">
        <f t="shared" si="15"/>
        <v>1</v>
      </c>
    </row>
    <row r="21" spans="1:29" s="75" customFormat="1" ht="18.75" x14ac:dyDescent="0.25">
      <c r="A21" s="79" t="s">
        <v>144</v>
      </c>
      <c r="B21" s="226" t="s">
        <v>116</v>
      </c>
      <c r="C21" s="220"/>
      <c r="D21" s="169">
        <v>2</v>
      </c>
      <c r="E21" s="170"/>
      <c r="F21" s="211">
        <f>G21*30</f>
        <v>120</v>
      </c>
      <c r="G21" s="171">
        <v>4</v>
      </c>
      <c r="H21" s="260">
        <f>SUM(I21:L21)</f>
        <v>32</v>
      </c>
      <c r="I21" s="101">
        <v>16</v>
      </c>
      <c r="J21" s="101">
        <v>8</v>
      </c>
      <c r="K21" s="102">
        <v>8</v>
      </c>
      <c r="L21" s="104"/>
      <c r="M21" s="133">
        <f>G21*2</f>
        <v>8</v>
      </c>
      <c r="N21" s="112">
        <f>IF(C21&gt;0,30,0)</f>
        <v>0</v>
      </c>
      <c r="O21" s="118">
        <f>F21-H21-N21-M21</f>
        <v>80</v>
      </c>
      <c r="P21" s="167"/>
      <c r="Q21" s="168">
        <v>4</v>
      </c>
      <c r="R21" s="116"/>
      <c r="T21" s="75" t="b">
        <f t="shared" si="5"/>
        <v>1</v>
      </c>
      <c r="U21" s="14" t="b">
        <f t="shared" si="6"/>
        <v>1</v>
      </c>
      <c r="V21" s="75" t="b">
        <f t="shared" si="7"/>
        <v>1</v>
      </c>
      <c r="W21" s="75" t="b">
        <f t="shared" si="8"/>
        <v>1</v>
      </c>
      <c r="Y21" s="145">
        <f t="shared" si="23"/>
        <v>0</v>
      </c>
      <c r="Z21" s="145">
        <f t="shared" si="13"/>
        <v>32</v>
      </c>
      <c r="AA21" s="145">
        <f t="shared" si="14"/>
        <v>0</v>
      </c>
      <c r="AB21" s="145" t="b">
        <f t="shared" si="15"/>
        <v>1</v>
      </c>
    </row>
    <row r="22" spans="1:29" s="75" customFormat="1" ht="18.75" x14ac:dyDescent="0.25">
      <c r="A22" s="79" t="s">
        <v>122</v>
      </c>
      <c r="B22" s="207" t="s">
        <v>129</v>
      </c>
      <c r="C22" s="79">
        <v>1</v>
      </c>
      <c r="D22" s="82"/>
      <c r="E22" s="221"/>
      <c r="F22" s="212">
        <f t="shared" si="0"/>
        <v>120</v>
      </c>
      <c r="G22" s="176">
        <v>4</v>
      </c>
      <c r="H22" s="260">
        <f t="shared" ref="H22:H23" si="24">SUM(I22:L22)</f>
        <v>32</v>
      </c>
      <c r="I22" s="101">
        <v>16</v>
      </c>
      <c r="J22" s="101"/>
      <c r="K22" s="102">
        <v>16</v>
      </c>
      <c r="L22" s="104"/>
      <c r="M22" s="133">
        <f t="shared" si="4"/>
        <v>8</v>
      </c>
      <c r="N22" s="112">
        <f t="shared" ref="N22:N23" si="25">IF(C22&gt;0,30,0)</f>
        <v>30</v>
      </c>
      <c r="O22" s="118">
        <f t="shared" ref="O22:O23" si="26">F22-H22-N22-M22</f>
        <v>50</v>
      </c>
      <c r="P22" s="117">
        <v>4</v>
      </c>
      <c r="Q22" s="272"/>
      <c r="R22" s="77"/>
      <c r="T22" s="75" t="b">
        <f t="shared" si="5"/>
        <v>1</v>
      </c>
      <c r="U22" s="14" t="b">
        <f t="shared" si="6"/>
        <v>1</v>
      </c>
      <c r="V22" s="75" t="b">
        <f t="shared" si="7"/>
        <v>1</v>
      </c>
      <c r="W22" s="75" t="b">
        <f t="shared" si="8"/>
        <v>1</v>
      </c>
      <c r="Y22" s="145">
        <f t="shared" si="23"/>
        <v>32</v>
      </c>
      <c r="Z22" s="145">
        <f t="shared" si="13"/>
        <v>0</v>
      </c>
      <c r="AA22" s="145">
        <f t="shared" si="14"/>
        <v>0</v>
      </c>
      <c r="AB22" s="145" t="b">
        <f t="shared" si="15"/>
        <v>1</v>
      </c>
    </row>
    <row r="23" spans="1:29" s="75" customFormat="1" ht="18.75" x14ac:dyDescent="0.25">
      <c r="A23" s="79" t="s">
        <v>127</v>
      </c>
      <c r="B23" s="207" t="s">
        <v>128</v>
      </c>
      <c r="C23" s="79">
        <v>2</v>
      </c>
      <c r="D23" s="82"/>
      <c r="E23" s="221"/>
      <c r="F23" s="212">
        <f t="shared" si="0"/>
        <v>120</v>
      </c>
      <c r="G23" s="176">
        <v>4</v>
      </c>
      <c r="H23" s="260">
        <f t="shared" si="24"/>
        <v>32</v>
      </c>
      <c r="I23" s="101">
        <v>16</v>
      </c>
      <c r="J23" s="101"/>
      <c r="K23" s="102">
        <v>16</v>
      </c>
      <c r="L23" s="104"/>
      <c r="M23" s="133">
        <f t="shared" si="4"/>
        <v>8</v>
      </c>
      <c r="N23" s="112">
        <f t="shared" si="25"/>
        <v>30</v>
      </c>
      <c r="O23" s="118">
        <f t="shared" si="26"/>
        <v>50</v>
      </c>
      <c r="P23" s="117"/>
      <c r="Q23" s="76">
        <v>4</v>
      </c>
      <c r="R23" s="77"/>
      <c r="T23" s="75" t="b">
        <f t="shared" si="5"/>
        <v>1</v>
      </c>
      <c r="U23" s="14" t="b">
        <f t="shared" si="6"/>
        <v>1</v>
      </c>
      <c r="V23" s="75" t="b">
        <f t="shared" si="7"/>
        <v>1</v>
      </c>
      <c r="W23" s="75" t="b">
        <f t="shared" si="8"/>
        <v>1</v>
      </c>
      <c r="Y23" s="145">
        <f t="shared" si="23"/>
        <v>0</v>
      </c>
      <c r="Z23" s="145">
        <f t="shared" si="13"/>
        <v>32</v>
      </c>
      <c r="AA23" s="145">
        <f t="shared" si="14"/>
        <v>0</v>
      </c>
      <c r="AB23" s="145" t="b">
        <f t="shared" si="15"/>
        <v>1</v>
      </c>
    </row>
    <row r="24" spans="1:29" s="75" customFormat="1" ht="37.5" x14ac:dyDescent="0.25">
      <c r="A24" s="79" t="s">
        <v>130</v>
      </c>
      <c r="B24" s="190" t="s">
        <v>171</v>
      </c>
      <c r="C24" s="199">
        <v>3</v>
      </c>
      <c r="D24" s="196">
        <v>2</v>
      </c>
      <c r="E24" s="197"/>
      <c r="F24" s="209">
        <f>SUM(F25:F27)</f>
        <v>180</v>
      </c>
      <c r="G24" s="202">
        <f>SUM(G25:G27)</f>
        <v>6</v>
      </c>
      <c r="H24" s="268">
        <f>SUM(H25:H27)</f>
        <v>48</v>
      </c>
      <c r="I24" s="192">
        <f t="shared" ref="I24:K24" si="27">SUM(I25:I27)</f>
        <v>24</v>
      </c>
      <c r="J24" s="192">
        <f t="shared" si="27"/>
        <v>8</v>
      </c>
      <c r="K24" s="269">
        <f t="shared" si="27"/>
        <v>16</v>
      </c>
      <c r="L24" s="191"/>
      <c r="M24" s="198">
        <f>G24*2</f>
        <v>12</v>
      </c>
      <c r="N24" s="191">
        <v>30</v>
      </c>
      <c r="O24" s="193">
        <f>F24-H24-M24-N24</f>
        <v>90</v>
      </c>
      <c r="P24" s="200"/>
      <c r="Q24" s="201">
        <v>4</v>
      </c>
      <c r="R24" s="78">
        <v>2</v>
      </c>
      <c r="T24" s="75" t="b">
        <f t="shared" si="5"/>
        <v>1</v>
      </c>
      <c r="U24" s="14" t="b">
        <f t="shared" si="6"/>
        <v>1</v>
      </c>
      <c r="V24" s="75" t="b">
        <f t="shared" si="7"/>
        <v>1</v>
      </c>
      <c r="W24" s="75" t="b">
        <f t="shared" si="8"/>
        <v>1</v>
      </c>
      <c r="Y24" s="145">
        <f t="shared" si="23"/>
        <v>0</v>
      </c>
      <c r="Z24" s="145">
        <f t="shared" si="13"/>
        <v>32</v>
      </c>
      <c r="AA24" s="145">
        <f t="shared" si="14"/>
        <v>16</v>
      </c>
      <c r="AB24" s="145" t="b">
        <f t="shared" si="15"/>
        <v>1</v>
      </c>
    </row>
    <row r="25" spans="1:29" s="75" customFormat="1" ht="18.75" x14ac:dyDescent="0.25">
      <c r="A25" s="194"/>
      <c r="B25" s="225" t="s">
        <v>140</v>
      </c>
      <c r="C25" s="236"/>
      <c r="D25" s="237"/>
      <c r="E25" s="238"/>
      <c r="F25" s="210">
        <f>G25*30</f>
        <v>60</v>
      </c>
      <c r="G25" s="203">
        <v>2</v>
      </c>
      <c r="H25" s="186">
        <f>SUM(I25:L25)</f>
        <v>16</v>
      </c>
      <c r="I25" s="187">
        <v>8</v>
      </c>
      <c r="J25" s="187"/>
      <c r="K25" s="187">
        <v>8</v>
      </c>
      <c r="L25" s="261"/>
      <c r="M25" s="186">
        <f>G25*2</f>
        <v>4</v>
      </c>
      <c r="N25" s="188"/>
      <c r="O25" s="189">
        <f>F25-H25-M25-N25</f>
        <v>40</v>
      </c>
      <c r="P25" s="186"/>
      <c r="Q25" s="188" t="s">
        <v>141</v>
      </c>
      <c r="R25" s="78"/>
      <c r="T25" s="75" t="e">
        <f t="shared" si="5"/>
        <v>#VALUE!</v>
      </c>
      <c r="U25" s="14" t="b">
        <f t="shared" si="6"/>
        <v>1</v>
      </c>
      <c r="V25" s="75" t="b">
        <f t="shared" si="7"/>
        <v>1</v>
      </c>
      <c r="W25" s="75" t="b">
        <f t="shared" si="8"/>
        <v>1</v>
      </c>
      <c r="Y25" s="75">
        <f t="shared" si="23"/>
        <v>0</v>
      </c>
      <c r="Z25" s="75">
        <v>16</v>
      </c>
      <c r="AA25" s="75">
        <f t="shared" si="14"/>
        <v>0</v>
      </c>
      <c r="AB25" s="75" t="b">
        <f t="shared" si="15"/>
        <v>1</v>
      </c>
    </row>
    <row r="26" spans="1:29" s="75" customFormat="1" ht="18.75" x14ac:dyDescent="0.25">
      <c r="A26" s="195"/>
      <c r="B26" s="224" t="s">
        <v>142</v>
      </c>
      <c r="C26" s="236"/>
      <c r="D26" s="237"/>
      <c r="E26" s="238"/>
      <c r="F26" s="210">
        <f>G26*30</f>
        <v>60</v>
      </c>
      <c r="G26" s="203">
        <v>2</v>
      </c>
      <c r="H26" s="186">
        <f>SUM(I26:L26)</f>
        <v>16</v>
      </c>
      <c r="I26" s="187">
        <v>8</v>
      </c>
      <c r="J26" s="187"/>
      <c r="K26" s="187">
        <v>8</v>
      </c>
      <c r="L26" s="261"/>
      <c r="M26" s="186">
        <f>G26*2</f>
        <v>4</v>
      </c>
      <c r="N26" s="188"/>
      <c r="O26" s="189">
        <f>F26-H26-M26-N26</f>
        <v>40</v>
      </c>
      <c r="P26" s="186"/>
      <c r="Q26" s="188" t="s">
        <v>141</v>
      </c>
      <c r="R26" s="78"/>
      <c r="T26" s="75" t="e">
        <f t="shared" si="5"/>
        <v>#VALUE!</v>
      </c>
      <c r="U26" s="14" t="b">
        <f t="shared" si="6"/>
        <v>1</v>
      </c>
      <c r="V26" s="75" t="b">
        <f t="shared" si="7"/>
        <v>1</v>
      </c>
      <c r="W26" s="75" t="b">
        <f t="shared" si="8"/>
        <v>1</v>
      </c>
      <c r="Y26" s="75">
        <f t="shared" si="23"/>
        <v>0</v>
      </c>
      <c r="Z26" s="75">
        <v>16</v>
      </c>
      <c r="AA26" s="75">
        <f t="shared" si="14"/>
        <v>0</v>
      </c>
      <c r="AB26" s="75" t="b">
        <f t="shared" si="15"/>
        <v>1</v>
      </c>
    </row>
    <row r="27" spans="1:29" s="75" customFormat="1" ht="19.5" thickBot="1" x14ac:dyDescent="0.3">
      <c r="A27" s="195"/>
      <c r="B27" s="253" t="s">
        <v>143</v>
      </c>
      <c r="C27" s="242"/>
      <c r="D27" s="243"/>
      <c r="E27" s="244"/>
      <c r="F27" s="245">
        <f>G27*30</f>
        <v>60</v>
      </c>
      <c r="G27" s="246">
        <v>2</v>
      </c>
      <c r="H27" s="265">
        <f>SUM(I27:L27)</f>
        <v>16</v>
      </c>
      <c r="I27" s="266">
        <v>8</v>
      </c>
      <c r="J27" s="266">
        <v>8</v>
      </c>
      <c r="K27" s="266"/>
      <c r="L27" s="267"/>
      <c r="M27" s="247">
        <f>G27*2</f>
        <v>4</v>
      </c>
      <c r="N27" s="248">
        <v>30</v>
      </c>
      <c r="O27" s="249">
        <f>F27-H27-M27-N27</f>
        <v>10</v>
      </c>
      <c r="P27" s="265"/>
      <c r="Q27" s="273"/>
      <c r="R27" s="275" t="s">
        <v>141</v>
      </c>
      <c r="T27" s="75" t="e">
        <f t="shared" si="5"/>
        <v>#VALUE!</v>
      </c>
      <c r="U27" s="14" t="b">
        <f t="shared" si="6"/>
        <v>1</v>
      </c>
      <c r="V27" s="75" t="b">
        <f t="shared" si="7"/>
        <v>1</v>
      </c>
      <c r="W27" s="75" t="b">
        <f t="shared" si="8"/>
        <v>1</v>
      </c>
      <c r="Y27" s="75">
        <f t="shared" si="23"/>
        <v>0</v>
      </c>
      <c r="Z27" s="75">
        <f t="shared" si="13"/>
        <v>0</v>
      </c>
      <c r="AA27" s="75">
        <v>16</v>
      </c>
      <c r="AB27" s="75" t="b">
        <f t="shared" si="15"/>
        <v>1</v>
      </c>
    </row>
    <row r="28" spans="1:29" s="75" customFormat="1" ht="19.899999999999999" customHeight="1" thickBot="1" x14ac:dyDescent="0.3">
      <c r="A28" s="254"/>
      <c r="B28" s="255" t="s">
        <v>39</v>
      </c>
      <c r="C28" s="250">
        <v>6</v>
      </c>
      <c r="D28" s="251">
        <v>7</v>
      </c>
      <c r="E28" s="252">
        <v>0</v>
      </c>
      <c r="F28" s="250">
        <f>SUM(F11:F12,F15:F24)</f>
        <v>1500</v>
      </c>
      <c r="G28" s="250">
        <f>SUM(G11:G12,G15:G24)</f>
        <v>50</v>
      </c>
      <c r="H28" s="250">
        <f t="shared" ref="H28:R28" si="28">SUM(H11:H12,H15:H24)</f>
        <v>440</v>
      </c>
      <c r="I28" s="250">
        <f t="shared" si="28"/>
        <v>184</v>
      </c>
      <c r="J28" s="250">
        <f t="shared" si="28"/>
        <v>104</v>
      </c>
      <c r="K28" s="250">
        <f t="shared" si="28"/>
        <v>152</v>
      </c>
      <c r="L28" s="250">
        <f t="shared" si="28"/>
        <v>0</v>
      </c>
      <c r="M28" s="250">
        <f t="shared" si="28"/>
        <v>100</v>
      </c>
      <c r="N28" s="250">
        <f t="shared" si="28"/>
        <v>180</v>
      </c>
      <c r="O28" s="250">
        <f t="shared" si="28"/>
        <v>780</v>
      </c>
      <c r="P28" s="250">
        <f t="shared" si="28"/>
        <v>30</v>
      </c>
      <c r="Q28" s="250">
        <f t="shared" si="28"/>
        <v>18</v>
      </c>
      <c r="R28" s="250">
        <f t="shared" si="28"/>
        <v>2</v>
      </c>
      <c r="T28" s="75" t="b">
        <f t="shared" si="5"/>
        <v>1</v>
      </c>
      <c r="U28" s="14" t="b">
        <f t="shared" si="6"/>
        <v>0</v>
      </c>
      <c r="V28" s="75" t="b">
        <f t="shared" si="7"/>
        <v>1</v>
      </c>
      <c r="W28" s="75" t="b">
        <f t="shared" si="8"/>
        <v>1</v>
      </c>
    </row>
    <row r="29" spans="1:29" s="75" customFormat="1" ht="19.899999999999999" customHeight="1" thickBot="1" x14ac:dyDescent="0.3">
      <c r="A29" s="442" t="s">
        <v>147</v>
      </c>
      <c r="B29" s="443"/>
      <c r="C29" s="443"/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4"/>
      <c r="S29" s="59"/>
      <c r="U29" s="14"/>
      <c r="AC29" s="59"/>
    </row>
    <row r="30" spans="1:29" s="75" customFormat="1" ht="19.899999999999999" customHeight="1" x14ac:dyDescent="0.25">
      <c r="A30" s="276" t="s">
        <v>93</v>
      </c>
      <c r="B30" s="277" t="s">
        <v>162</v>
      </c>
      <c r="C30" s="282"/>
      <c r="D30" s="258">
        <v>2</v>
      </c>
      <c r="E30" s="259"/>
      <c r="F30" s="287">
        <f>G30*30</f>
        <v>90</v>
      </c>
      <c r="G30" s="288">
        <v>3</v>
      </c>
      <c r="H30" s="282"/>
      <c r="I30" s="258"/>
      <c r="J30" s="258"/>
      <c r="K30" s="258"/>
      <c r="L30" s="259"/>
      <c r="M30" s="282"/>
      <c r="N30" s="259"/>
      <c r="O30" s="305">
        <f t="shared" ref="O30:O32" si="29">F30-H30-N30-M30</f>
        <v>90</v>
      </c>
      <c r="P30" s="270"/>
      <c r="Q30" s="295">
        <v>3</v>
      </c>
      <c r="R30" s="299"/>
      <c r="S30" s="59"/>
      <c r="T30" s="75" t="b">
        <f t="shared" si="5"/>
        <v>1</v>
      </c>
      <c r="U30" s="14"/>
      <c r="W30" s="75" t="b">
        <f t="shared" si="8"/>
        <v>1</v>
      </c>
      <c r="AC30" s="59"/>
    </row>
    <row r="31" spans="1:29" s="75" customFormat="1" ht="19.899999999999999" customHeight="1" x14ac:dyDescent="0.25">
      <c r="A31" s="278" t="s">
        <v>148</v>
      </c>
      <c r="B31" s="279" t="s">
        <v>163</v>
      </c>
      <c r="C31" s="283"/>
      <c r="D31" s="102">
        <v>3</v>
      </c>
      <c r="E31" s="104"/>
      <c r="F31" s="289">
        <f>G31*30</f>
        <v>90</v>
      </c>
      <c r="G31" s="290">
        <v>3</v>
      </c>
      <c r="H31" s="283"/>
      <c r="I31" s="102"/>
      <c r="J31" s="102"/>
      <c r="K31" s="102"/>
      <c r="L31" s="104"/>
      <c r="M31" s="283"/>
      <c r="N31" s="104"/>
      <c r="O31" s="118">
        <f t="shared" si="29"/>
        <v>90</v>
      </c>
      <c r="P31" s="117"/>
      <c r="Q31" s="296"/>
      <c r="R31" s="77">
        <v>3</v>
      </c>
      <c r="S31" s="59"/>
      <c r="T31" s="75" t="b">
        <f t="shared" si="5"/>
        <v>1</v>
      </c>
      <c r="U31" s="14"/>
      <c r="W31" s="75" t="b">
        <f t="shared" si="8"/>
        <v>1</v>
      </c>
      <c r="AC31" s="59"/>
    </row>
    <row r="32" spans="1:29" s="75" customFormat="1" ht="19.899999999999999" customHeight="1" thickBot="1" x14ac:dyDescent="0.3">
      <c r="A32" s="280" t="s">
        <v>149</v>
      </c>
      <c r="B32" s="281" t="s">
        <v>139</v>
      </c>
      <c r="C32" s="284"/>
      <c r="D32" s="285">
        <v>3</v>
      </c>
      <c r="E32" s="286"/>
      <c r="F32" s="291">
        <f>G32*30</f>
        <v>135</v>
      </c>
      <c r="G32" s="292">
        <v>4.5</v>
      </c>
      <c r="H32" s="293"/>
      <c r="I32" s="294"/>
      <c r="J32" s="294"/>
      <c r="K32" s="294"/>
      <c r="L32" s="286"/>
      <c r="M32" s="293"/>
      <c r="N32" s="286"/>
      <c r="O32" s="306">
        <f t="shared" si="29"/>
        <v>135</v>
      </c>
      <c r="P32" s="297"/>
      <c r="Q32" s="298"/>
      <c r="R32" s="300">
        <v>4.5</v>
      </c>
      <c r="S32" s="59"/>
      <c r="T32" s="75" t="b">
        <f t="shared" si="5"/>
        <v>1</v>
      </c>
      <c r="U32" s="14"/>
      <c r="W32" s="75" t="b">
        <f t="shared" si="8"/>
        <v>1</v>
      </c>
      <c r="AC32" s="59"/>
    </row>
    <row r="33" spans="1:29" s="75" customFormat="1" ht="19.899999999999999" customHeight="1" thickBot="1" x14ac:dyDescent="0.3">
      <c r="A33" s="172"/>
      <c r="B33" s="173" t="s">
        <v>39</v>
      </c>
      <c r="C33" s="138">
        <v>0</v>
      </c>
      <c r="D33" s="138">
        <v>3</v>
      </c>
      <c r="E33" s="138">
        <v>0</v>
      </c>
      <c r="F33" s="138">
        <f>SUM(F30:F32)</f>
        <v>315</v>
      </c>
      <c r="G33" s="179">
        <f t="shared" ref="G33:Q33" si="30">SUM(G30:G32)</f>
        <v>10.5</v>
      </c>
      <c r="H33" s="138">
        <f t="shared" si="30"/>
        <v>0</v>
      </c>
      <c r="I33" s="138">
        <f t="shared" si="30"/>
        <v>0</v>
      </c>
      <c r="J33" s="138">
        <f t="shared" si="30"/>
        <v>0</v>
      </c>
      <c r="K33" s="138">
        <f t="shared" si="30"/>
        <v>0</v>
      </c>
      <c r="L33" s="138">
        <f t="shared" si="30"/>
        <v>0</v>
      </c>
      <c r="M33" s="138">
        <f t="shared" si="30"/>
        <v>0</v>
      </c>
      <c r="N33" s="138">
        <f t="shared" si="30"/>
        <v>0</v>
      </c>
      <c r="O33" s="138">
        <f t="shared" si="30"/>
        <v>315</v>
      </c>
      <c r="P33" s="138">
        <f t="shared" si="30"/>
        <v>0</v>
      </c>
      <c r="Q33" s="138">
        <f t="shared" si="30"/>
        <v>3</v>
      </c>
      <c r="R33" s="179">
        <f>SUM(R30:R32)</f>
        <v>7.5</v>
      </c>
      <c r="S33" s="74"/>
      <c r="T33" s="75" t="b">
        <f t="shared" si="5"/>
        <v>1</v>
      </c>
      <c r="U33" s="14"/>
      <c r="W33" s="75" t="b">
        <f t="shared" si="8"/>
        <v>1</v>
      </c>
      <c r="AC33" s="74"/>
    </row>
    <row r="34" spans="1:29" s="75" customFormat="1" ht="19.899999999999999" customHeight="1" thickBot="1" x14ac:dyDescent="0.3">
      <c r="A34" s="445" t="s">
        <v>78</v>
      </c>
      <c r="B34" s="446"/>
      <c r="C34" s="446"/>
      <c r="D34" s="446"/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446"/>
      <c r="P34" s="446"/>
      <c r="Q34" s="446"/>
      <c r="R34" s="447"/>
      <c r="S34" s="73"/>
      <c r="U34" s="14"/>
      <c r="AC34" s="73"/>
    </row>
    <row r="35" spans="1:29" s="59" customFormat="1" ht="19.899999999999999" customHeight="1" x14ac:dyDescent="0.25">
      <c r="A35" s="433" t="s">
        <v>99</v>
      </c>
      <c r="B35" s="60" t="s">
        <v>79</v>
      </c>
      <c r="C35" s="301"/>
      <c r="D35" s="302">
        <v>2</v>
      </c>
      <c r="E35" s="80"/>
      <c r="F35" s="63">
        <f>G35*30</f>
        <v>135</v>
      </c>
      <c r="G35" s="64">
        <v>4.5</v>
      </c>
      <c r="H35" s="107"/>
      <c r="I35" s="65"/>
      <c r="J35" s="65"/>
      <c r="K35" s="61"/>
      <c r="L35" s="62"/>
      <c r="M35" s="107"/>
      <c r="N35" s="62"/>
      <c r="O35" s="305">
        <f t="shared" ref="O35:O36" si="31">F35-H35-N35-M35</f>
        <v>135</v>
      </c>
      <c r="P35" s="107"/>
      <c r="Q35" s="183">
        <v>4.5</v>
      </c>
      <c r="R35" s="66"/>
      <c r="S35" s="73"/>
      <c r="T35" s="75" t="b">
        <f t="shared" si="5"/>
        <v>1</v>
      </c>
      <c r="U35" s="14"/>
      <c r="V35" s="75"/>
      <c r="W35" s="75" t="b">
        <f t="shared" si="8"/>
        <v>1</v>
      </c>
      <c r="X35" s="75"/>
      <c r="Y35" s="75"/>
      <c r="Z35" s="75"/>
      <c r="AA35" s="75"/>
      <c r="AB35" s="75"/>
      <c r="AC35" s="73"/>
    </row>
    <row r="36" spans="1:29" s="59" customFormat="1" ht="19.899999999999999" customHeight="1" thickBot="1" x14ac:dyDescent="0.3">
      <c r="A36" s="434"/>
      <c r="B36" s="67" t="s">
        <v>80</v>
      </c>
      <c r="C36" s="303"/>
      <c r="D36" s="304">
        <v>3</v>
      </c>
      <c r="E36" s="81"/>
      <c r="F36" s="70">
        <f>G36*30</f>
        <v>30</v>
      </c>
      <c r="G36" s="71">
        <v>1</v>
      </c>
      <c r="H36" s="108"/>
      <c r="I36" s="68"/>
      <c r="J36" s="68"/>
      <c r="K36" s="68"/>
      <c r="L36" s="69"/>
      <c r="M36" s="108"/>
      <c r="N36" s="69">
        <v>30</v>
      </c>
      <c r="O36" s="118">
        <f t="shared" si="31"/>
        <v>0</v>
      </c>
      <c r="P36" s="108"/>
      <c r="Q36" s="184"/>
      <c r="R36" s="72">
        <v>1</v>
      </c>
      <c r="S36" s="73"/>
      <c r="T36" s="75" t="b">
        <f t="shared" si="5"/>
        <v>1</v>
      </c>
      <c r="U36" s="14"/>
      <c r="V36" s="75"/>
      <c r="W36" s="75" t="b">
        <f t="shared" si="8"/>
        <v>1</v>
      </c>
      <c r="X36" s="75"/>
      <c r="Y36" s="75"/>
      <c r="Z36" s="75"/>
      <c r="AA36" s="75"/>
      <c r="AB36" s="75"/>
      <c r="AC36" s="73"/>
    </row>
    <row r="37" spans="1:29" s="59" customFormat="1" ht="19.899999999999999" customHeight="1" thickBot="1" x14ac:dyDescent="0.3">
      <c r="A37" s="449" t="s">
        <v>39</v>
      </c>
      <c r="B37" s="450"/>
      <c r="C37" s="139">
        <v>1</v>
      </c>
      <c r="D37" s="139">
        <v>0</v>
      </c>
      <c r="E37" s="140">
        <v>0</v>
      </c>
      <c r="F37" s="141">
        <f t="shared" ref="F37:R37" si="32">SUM(F35:F36)</f>
        <v>165</v>
      </c>
      <c r="G37" s="143">
        <f t="shared" si="32"/>
        <v>5.5</v>
      </c>
      <c r="H37" s="141">
        <f t="shared" si="32"/>
        <v>0</v>
      </c>
      <c r="I37" s="141">
        <f t="shared" si="32"/>
        <v>0</v>
      </c>
      <c r="J37" s="141">
        <f t="shared" si="32"/>
        <v>0</v>
      </c>
      <c r="K37" s="141">
        <f t="shared" si="32"/>
        <v>0</v>
      </c>
      <c r="L37" s="141">
        <f t="shared" si="32"/>
        <v>0</v>
      </c>
      <c r="M37" s="142">
        <f t="shared" si="32"/>
        <v>0</v>
      </c>
      <c r="N37" s="142">
        <f t="shared" si="32"/>
        <v>30</v>
      </c>
      <c r="O37" s="141">
        <f t="shared" si="32"/>
        <v>135</v>
      </c>
      <c r="P37" s="141">
        <f t="shared" si="32"/>
        <v>0</v>
      </c>
      <c r="Q37" s="143">
        <f t="shared" si="32"/>
        <v>4.5</v>
      </c>
      <c r="R37" s="141">
        <f t="shared" si="32"/>
        <v>1</v>
      </c>
      <c r="S37" s="14"/>
      <c r="T37" s="75" t="b">
        <f t="shared" si="5"/>
        <v>1</v>
      </c>
      <c r="U37" s="14"/>
      <c r="V37" s="75"/>
      <c r="W37" s="75" t="b">
        <f t="shared" si="8"/>
        <v>1</v>
      </c>
      <c r="X37" s="75"/>
      <c r="Y37" s="75"/>
      <c r="Z37" s="75"/>
      <c r="AA37" s="75"/>
      <c r="AB37" s="75"/>
      <c r="AC37" s="14"/>
    </row>
    <row r="38" spans="1:29" s="59" customFormat="1" ht="19.899999999999999" customHeight="1" thickBot="1" x14ac:dyDescent="0.3">
      <c r="A38" s="451" t="s">
        <v>81</v>
      </c>
      <c r="B38" s="452"/>
      <c r="C38" s="223">
        <f t="shared" ref="C38:F38" si="33">C37+C33+C28</f>
        <v>7</v>
      </c>
      <c r="D38" s="223">
        <f t="shared" si="33"/>
        <v>10</v>
      </c>
      <c r="E38" s="223">
        <f t="shared" si="33"/>
        <v>0</v>
      </c>
      <c r="F38" s="223">
        <f t="shared" si="33"/>
        <v>1980</v>
      </c>
      <c r="G38" s="223">
        <f>G37+G33+G28</f>
        <v>66</v>
      </c>
      <c r="H38" s="223">
        <f t="shared" ref="H38:R38" si="34">H37+H33+H28</f>
        <v>440</v>
      </c>
      <c r="I38" s="223">
        <f t="shared" si="34"/>
        <v>184</v>
      </c>
      <c r="J38" s="223">
        <f t="shared" si="34"/>
        <v>104</v>
      </c>
      <c r="K38" s="223">
        <f t="shared" si="34"/>
        <v>152</v>
      </c>
      <c r="L38" s="223">
        <f t="shared" si="34"/>
        <v>0</v>
      </c>
      <c r="M38" s="223">
        <f t="shared" si="34"/>
        <v>100</v>
      </c>
      <c r="N38" s="223">
        <f t="shared" si="34"/>
        <v>210</v>
      </c>
      <c r="O38" s="223">
        <f t="shared" si="34"/>
        <v>1230</v>
      </c>
      <c r="P38" s="223">
        <f t="shared" si="34"/>
        <v>30</v>
      </c>
      <c r="Q38" s="307">
        <f t="shared" si="34"/>
        <v>25.5</v>
      </c>
      <c r="R38" s="307">
        <f t="shared" si="34"/>
        <v>10.5</v>
      </c>
      <c r="S38" s="75"/>
      <c r="T38" s="75" t="b">
        <f t="shared" si="5"/>
        <v>1</v>
      </c>
      <c r="U38" s="14"/>
      <c r="V38" s="75"/>
      <c r="W38" s="75" t="b">
        <f t="shared" si="8"/>
        <v>1</v>
      </c>
      <c r="X38" s="75"/>
      <c r="Y38" s="75"/>
      <c r="Z38" s="75"/>
      <c r="AA38" s="75"/>
      <c r="AB38" s="75"/>
      <c r="AC38" s="75"/>
    </row>
    <row r="39" spans="1:29" s="73" customFormat="1" ht="30" customHeight="1" x14ac:dyDescent="0.25">
      <c r="A39" s="313"/>
      <c r="B39" s="314" t="s">
        <v>167</v>
      </c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9"/>
      <c r="S39" s="109"/>
      <c r="T39" s="75"/>
      <c r="U39" s="14"/>
      <c r="V39" s="75"/>
      <c r="W39" s="75"/>
      <c r="X39" s="75"/>
      <c r="Y39" s="75"/>
      <c r="Z39" s="75"/>
      <c r="AA39" s="75"/>
      <c r="AB39" s="75"/>
      <c r="AC39" s="109"/>
    </row>
    <row r="40" spans="1:29" s="73" customFormat="1" ht="21" customHeight="1" thickBot="1" x14ac:dyDescent="0.3">
      <c r="A40" s="310" t="s">
        <v>165</v>
      </c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2"/>
      <c r="S40" s="109"/>
      <c r="T40" s="75"/>
      <c r="U40" s="14"/>
      <c r="V40" s="75"/>
      <c r="W40" s="75"/>
      <c r="X40" s="75"/>
      <c r="Y40" s="75"/>
      <c r="Z40" s="75"/>
      <c r="AA40" s="75"/>
      <c r="AB40" s="75"/>
      <c r="AC40" s="109"/>
    </row>
    <row r="41" spans="1:29" s="73" customFormat="1" ht="30" customHeight="1" thickBot="1" x14ac:dyDescent="0.3">
      <c r="A41" s="182" t="s">
        <v>156</v>
      </c>
      <c r="B41" s="318" t="s">
        <v>166</v>
      </c>
      <c r="C41" s="319"/>
      <c r="D41" s="320">
        <v>2.2999999999999998</v>
      </c>
      <c r="E41" s="321"/>
      <c r="F41" s="322">
        <f>G41*30</f>
        <v>720</v>
      </c>
      <c r="G41" s="323">
        <v>24</v>
      </c>
      <c r="H41" s="324">
        <f>SUM(I41:L41)</f>
        <v>192</v>
      </c>
      <c r="I41" s="325">
        <v>96</v>
      </c>
      <c r="J41" s="325">
        <v>48</v>
      </c>
      <c r="K41" s="326">
        <v>48</v>
      </c>
      <c r="L41" s="327"/>
      <c r="M41" s="328">
        <f>G41*2</f>
        <v>48</v>
      </c>
      <c r="N41" s="329">
        <f>IF(C41&gt;0,30,0)</f>
        <v>0</v>
      </c>
      <c r="O41" s="330">
        <f>F41-H41-N41-M41</f>
        <v>480</v>
      </c>
      <c r="P41" s="331"/>
      <c r="Q41" s="327">
        <v>9</v>
      </c>
      <c r="R41" s="332">
        <v>15</v>
      </c>
      <c r="S41" s="109"/>
      <c r="T41" s="75" t="b">
        <f t="shared" si="5"/>
        <v>1</v>
      </c>
      <c r="U41" s="14" t="b">
        <f t="shared" si="6"/>
        <v>1</v>
      </c>
      <c r="V41" s="75" t="b">
        <f t="shared" si="7"/>
        <v>1</v>
      </c>
      <c r="W41" s="75" t="b">
        <f t="shared" si="8"/>
        <v>1</v>
      </c>
      <c r="X41" s="75"/>
      <c r="Y41" s="145">
        <f t="shared" si="23"/>
        <v>0</v>
      </c>
      <c r="Z41" s="145">
        <f t="shared" si="13"/>
        <v>72</v>
      </c>
      <c r="AA41" s="145">
        <f t="shared" si="14"/>
        <v>120</v>
      </c>
      <c r="AB41" s="145" t="b">
        <f t="shared" si="15"/>
        <v>1</v>
      </c>
      <c r="AC41" s="109"/>
    </row>
    <row r="42" spans="1:29" s="73" customFormat="1" ht="19.899999999999999" customHeight="1" thickBot="1" x14ac:dyDescent="0.3">
      <c r="A42" s="315"/>
      <c r="B42" s="316" t="s">
        <v>100</v>
      </c>
      <c r="C42" s="317">
        <f>C41</f>
        <v>0</v>
      </c>
      <c r="D42" s="317">
        <v>6</v>
      </c>
      <c r="E42" s="333">
        <f t="shared" ref="E42:R42" si="35">E41</f>
        <v>0</v>
      </c>
      <c r="F42" s="334">
        <f t="shared" si="35"/>
        <v>720</v>
      </c>
      <c r="G42" s="334">
        <f t="shared" si="35"/>
        <v>24</v>
      </c>
      <c r="H42" s="334">
        <f t="shared" si="35"/>
        <v>192</v>
      </c>
      <c r="I42" s="334">
        <f t="shared" si="35"/>
        <v>96</v>
      </c>
      <c r="J42" s="334">
        <f t="shared" si="35"/>
        <v>48</v>
      </c>
      <c r="K42" s="334">
        <f t="shared" si="35"/>
        <v>48</v>
      </c>
      <c r="L42" s="334">
        <f t="shared" si="35"/>
        <v>0</v>
      </c>
      <c r="M42" s="334">
        <f t="shared" si="35"/>
        <v>48</v>
      </c>
      <c r="N42" s="334">
        <f t="shared" si="35"/>
        <v>0</v>
      </c>
      <c r="O42" s="334">
        <f t="shared" si="35"/>
        <v>480</v>
      </c>
      <c r="P42" s="334">
        <f t="shared" si="35"/>
        <v>0</v>
      </c>
      <c r="Q42" s="334">
        <f t="shared" si="35"/>
        <v>9</v>
      </c>
      <c r="R42" s="334">
        <f t="shared" si="35"/>
        <v>15</v>
      </c>
      <c r="S42" s="109"/>
      <c r="T42" s="75" t="b">
        <f t="shared" si="5"/>
        <v>1</v>
      </c>
      <c r="U42" s="14" t="b">
        <f t="shared" si="6"/>
        <v>1</v>
      </c>
      <c r="V42" s="75" t="b">
        <f t="shared" si="7"/>
        <v>1</v>
      </c>
      <c r="W42" s="75" t="b">
        <f t="shared" si="8"/>
        <v>1</v>
      </c>
      <c r="X42" s="75"/>
      <c r="Y42" s="75"/>
      <c r="Z42" s="75"/>
      <c r="AA42" s="75"/>
      <c r="AB42" s="75"/>
      <c r="AC42" s="109"/>
    </row>
    <row r="43" spans="1:29" s="14" customFormat="1" ht="30" customHeight="1" thickBot="1" x14ac:dyDescent="0.3">
      <c r="A43" s="412" t="s">
        <v>92</v>
      </c>
      <c r="B43" s="413"/>
      <c r="C43" s="335">
        <f t="shared" ref="C43:F43" si="36">C42+C38</f>
        <v>7</v>
      </c>
      <c r="D43" s="335">
        <f t="shared" si="36"/>
        <v>16</v>
      </c>
      <c r="E43" s="335">
        <f t="shared" si="36"/>
        <v>0</v>
      </c>
      <c r="F43" s="335">
        <f t="shared" si="36"/>
        <v>2700</v>
      </c>
      <c r="G43" s="335">
        <f>G42+G38</f>
        <v>90</v>
      </c>
      <c r="H43" s="335">
        <f t="shared" ref="H43:R43" si="37">H42+H38</f>
        <v>632</v>
      </c>
      <c r="I43" s="335">
        <f t="shared" si="37"/>
        <v>280</v>
      </c>
      <c r="J43" s="335">
        <f t="shared" si="37"/>
        <v>152</v>
      </c>
      <c r="K43" s="335">
        <f t="shared" si="37"/>
        <v>200</v>
      </c>
      <c r="L43" s="335">
        <f t="shared" si="37"/>
        <v>0</v>
      </c>
      <c r="M43" s="335">
        <f t="shared" si="37"/>
        <v>148</v>
      </c>
      <c r="N43" s="335">
        <f t="shared" si="37"/>
        <v>210</v>
      </c>
      <c r="O43" s="335">
        <f t="shared" si="37"/>
        <v>1710</v>
      </c>
      <c r="P43" s="335">
        <f t="shared" si="37"/>
        <v>30</v>
      </c>
      <c r="Q43" s="336">
        <f t="shared" si="37"/>
        <v>34.5</v>
      </c>
      <c r="R43" s="336">
        <f t="shared" si="37"/>
        <v>25.5</v>
      </c>
      <c r="S43" s="75"/>
      <c r="T43" s="75" t="b">
        <f t="shared" si="5"/>
        <v>1</v>
      </c>
      <c r="V43" s="75"/>
      <c r="W43" s="75" t="b">
        <f t="shared" si="8"/>
        <v>1</v>
      </c>
      <c r="X43" s="75"/>
      <c r="Y43" s="145">
        <f>SUM(Y11:Y12,Y15:Y24,Y41)</f>
        <v>260</v>
      </c>
      <c r="Z43" s="145">
        <f t="shared" ref="Z43:AA43" si="38">SUM(Z11:Z12,Z15:Z24,Z41)</f>
        <v>236</v>
      </c>
      <c r="AA43" s="145">
        <f t="shared" si="38"/>
        <v>136</v>
      </c>
      <c r="AB43" s="145" t="b">
        <f t="shared" ref="AB43" si="39">H43=Y43+Z43+AA43</f>
        <v>1</v>
      </c>
      <c r="AC43" s="75"/>
    </row>
    <row r="44" spans="1:29" s="75" customFormat="1" ht="18.75" x14ac:dyDescent="0.25">
      <c r="A44" s="83"/>
      <c r="B44" s="84"/>
      <c r="C44" s="85"/>
      <c r="D44" s="85"/>
      <c r="E44" s="85"/>
      <c r="F44" s="85"/>
      <c r="G44" s="85"/>
      <c r="H44" s="103"/>
      <c r="I44" s="84"/>
      <c r="J44" s="25"/>
      <c r="K44" s="86"/>
      <c r="L44" s="86"/>
      <c r="M44" s="25"/>
      <c r="N44" s="25"/>
      <c r="O44" s="25"/>
      <c r="P44" s="25"/>
      <c r="Q44" s="25"/>
      <c r="R44" s="25"/>
      <c r="S44" s="109"/>
      <c r="U44" s="14"/>
      <c r="Y44" s="146">
        <f>Y43/Y9</f>
        <v>14.444444444444445</v>
      </c>
      <c r="Z44" s="146">
        <f>Z43/Z9</f>
        <v>13.882352941176471</v>
      </c>
      <c r="AA44" s="146">
        <f>AA43/AA9</f>
        <v>13.6</v>
      </c>
      <c r="AC44" s="109"/>
    </row>
    <row r="45" spans="1:29" s="75" customFormat="1" ht="18.75" x14ac:dyDescent="0.25">
      <c r="A45" s="416" t="s">
        <v>55</v>
      </c>
      <c r="B45" s="417"/>
      <c r="C45" s="87"/>
      <c r="D45" s="87"/>
      <c r="E45" s="87"/>
      <c r="F45" s="87"/>
      <c r="G45" s="87"/>
      <c r="H45" s="87"/>
      <c r="I45" s="87"/>
      <c r="J45" s="88"/>
      <c r="K45" s="89"/>
      <c r="L45" s="89"/>
      <c r="M45" s="88"/>
      <c r="N45" s="88"/>
      <c r="O45" s="88"/>
      <c r="P45" s="88"/>
      <c r="Q45" s="88"/>
      <c r="R45" s="88"/>
      <c r="S45" s="121"/>
      <c r="T45" s="121"/>
      <c r="U45" s="177"/>
      <c r="V45" s="121"/>
      <c r="W45" s="121"/>
      <c r="X45" s="121"/>
      <c r="Y45" s="222"/>
      <c r="Z45" s="222"/>
      <c r="AA45" s="222"/>
      <c r="AB45" s="121"/>
      <c r="AC45" s="121"/>
    </row>
    <row r="46" spans="1:29" s="338" customFormat="1" ht="15" customHeight="1" x14ac:dyDescent="0.25">
      <c r="A46" s="418" t="s">
        <v>2</v>
      </c>
      <c r="B46" s="419"/>
      <c r="C46" s="419"/>
      <c r="D46" s="419"/>
      <c r="E46" s="419"/>
      <c r="F46" s="419"/>
      <c r="G46" s="419"/>
      <c r="H46" s="419"/>
      <c r="I46" s="419"/>
      <c r="J46" s="419"/>
      <c r="K46" s="419"/>
      <c r="L46" s="419"/>
      <c r="M46" s="419"/>
      <c r="N46" s="420"/>
      <c r="O46" s="337" t="s">
        <v>19</v>
      </c>
      <c r="P46" s="119" t="s">
        <v>83</v>
      </c>
      <c r="Q46" s="119" t="s">
        <v>87</v>
      </c>
      <c r="R46" s="119" t="s">
        <v>84</v>
      </c>
      <c r="U46" s="178"/>
    </row>
    <row r="47" spans="1:29" s="338" customFormat="1" ht="15" customHeight="1" x14ac:dyDescent="0.25">
      <c r="A47" s="421" t="s">
        <v>56</v>
      </c>
      <c r="B47" s="422"/>
      <c r="C47" s="422"/>
      <c r="D47" s="422"/>
      <c r="E47" s="422"/>
      <c r="F47" s="422"/>
      <c r="G47" s="422"/>
      <c r="H47" s="422"/>
      <c r="I47" s="422"/>
      <c r="J47" s="422"/>
      <c r="K47" s="422"/>
      <c r="L47" s="422"/>
      <c r="M47" s="422"/>
      <c r="N47" s="423"/>
      <c r="O47" s="339">
        <f>AVERAGE(P47:R47)</f>
        <v>13.975599128540305</v>
      </c>
      <c r="P47" s="339">
        <f>Y44</f>
        <v>14.444444444444445</v>
      </c>
      <c r="Q47" s="339">
        <f t="shared" ref="Q47:R47" si="40">Z44</f>
        <v>13.882352941176471</v>
      </c>
      <c r="R47" s="339">
        <f t="shared" si="40"/>
        <v>13.6</v>
      </c>
      <c r="U47" s="178"/>
    </row>
    <row r="48" spans="1:29" s="338" customFormat="1" ht="15" customHeight="1" x14ac:dyDescent="0.25">
      <c r="A48" s="421" t="s">
        <v>57</v>
      </c>
      <c r="B48" s="422"/>
      <c r="C48" s="422"/>
      <c r="D48" s="422"/>
      <c r="E48" s="422"/>
      <c r="F48" s="422"/>
      <c r="G48" s="422"/>
      <c r="H48" s="422"/>
      <c r="I48" s="422"/>
      <c r="J48" s="422"/>
      <c r="K48" s="422"/>
      <c r="L48" s="422"/>
      <c r="M48" s="422"/>
      <c r="N48" s="423"/>
      <c r="O48" s="340">
        <f>G43</f>
        <v>90</v>
      </c>
      <c r="P48" s="341">
        <f>P43</f>
        <v>30</v>
      </c>
      <c r="Q48" s="342">
        <f>Q43</f>
        <v>34.5</v>
      </c>
      <c r="R48" s="342">
        <f>R43</f>
        <v>25.5</v>
      </c>
      <c r="S48" s="343"/>
      <c r="T48" s="343"/>
      <c r="U48" s="344"/>
      <c r="V48" s="343"/>
      <c r="W48" s="343"/>
      <c r="X48" s="343"/>
      <c r="Y48" s="343"/>
      <c r="Z48" s="343"/>
      <c r="AA48" s="343"/>
      <c r="AB48" s="343"/>
      <c r="AC48" s="343"/>
    </row>
    <row r="49" spans="1:29" s="338" customFormat="1" ht="15" customHeight="1" x14ac:dyDescent="0.25">
      <c r="A49" s="421" t="s">
        <v>58</v>
      </c>
      <c r="B49" s="422"/>
      <c r="C49" s="422"/>
      <c r="D49" s="422"/>
      <c r="E49" s="422"/>
      <c r="F49" s="422"/>
      <c r="G49" s="422"/>
      <c r="H49" s="422"/>
      <c r="I49" s="422"/>
      <c r="J49" s="422"/>
      <c r="K49" s="422"/>
      <c r="L49" s="422"/>
      <c r="M49" s="422"/>
      <c r="N49" s="423"/>
      <c r="O49" s="340">
        <f>SUM(P49:R49)</f>
        <v>6</v>
      </c>
      <c r="P49" s="120">
        <v>3</v>
      </c>
      <c r="Q49" s="120">
        <v>2</v>
      </c>
      <c r="R49" s="120">
        <v>1</v>
      </c>
      <c r="U49" s="178"/>
    </row>
    <row r="50" spans="1:29" s="338" customFormat="1" ht="15" customHeight="1" x14ac:dyDescent="0.25">
      <c r="A50" s="421" t="s">
        <v>59</v>
      </c>
      <c r="B50" s="422"/>
      <c r="C50" s="422"/>
      <c r="D50" s="422"/>
      <c r="E50" s="422"/>
      <c r="F50" s="422"/>
      <c r="G50" s="422"/>
      <c r="H50" s="422"/>
      <c r="I50" s="422"/>
      <c r="J50" s="422"/>
      <c r="K50" s="422"/>
      <c r="L50" s="422"/>
      <c r="M50" s="422"/>
      <c r="N50" s="423"/>
      <c r="O50" s="340">
        <f>SUM(P50:R50)</f>
        <v>16</v>
      </c>
      <c r="P50" s="120">
        <v>4</v>
      </c>
      <c r="Q50" s="120">
        <v>6</v>
      </c>
      <c r="R50" s="120">
        <v>6</v>
      </c>
      <c r="S50" s="345"/>
      <c r="T50" s="345"/>
      <c r="U50" s="42"/>
      <c r="V50" s="345"/>
      <c r="W50" s="345"/>
      <c r="X50" s="345"/>
      <c r="Y50" s="345"/>
      <c r="Z50" s="345"/>
      <c r="AA50" s="345"/>
      <c r="AB50" s="345"/>
      <c r="AC50" s="345"/>
    </row>
    <row r="51" spans="1:29" s="338" customFormat="1" ht="15" customHeight="1" x14ac:dyDescent="0.25">
      <c r="A51" s="421" t="s">
        <v>101</v>
      </c>
      <c r="B51" s="422"/>
      <c r="C51" s="422"/>
      <c r="D51" s="422"/>
      <c r="E51" s="422"/>
      <c r="F51" s="422"/>
      <c r="G51" s="422"/>
      <c r="H51" s="422"/>
      <c r="I51" s="422"/>
      <c r="J51" s="422"/>
      <c r="K51" s="422"/>
      <c r="L51" s="422"/>
      <c r="M51" s="422"/>
      <c r="N51" s="423"/>
      <c r="O51" s="340">
        <f t="shared" ref="O51:O54" si="41">SUM(P51:R51)</f>
        <v>4</v>
      </c>
      <c r="P51" s="120"/>
      <c r="Q51" s="120">
        <v>2</v>
      </c>
      <c r="R51" s="120">
        <v>2</v>
      </c>
      <c r="S51" s="159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</row>
    <row r="52" spans="1:29" s="338" customFormat="1" ht="15" customHeight="1" x14ac:dyDescent="0.25">
      <c r="A52" s="421" t="s">
        <v>125</v>
      </c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3"/>
      <c r="O52" s="340">
        <f t="shared" si="41"/>
        <v>3</v>
      </c>
      <c r="P52" s="120"/>
      <c r="Q52" s="120"/>
      <c r="R52" s="120">
        <v>3</v>
      </c>
      <c r="S52" s="156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</row>
    <row r="53" spans="1:29" s="343" customFormat="1" ht="15" customHeight="1" x14ac:dyDescent="0.25">
      <c r="A53" s="421" t="s">
        <v>102</v>
      </c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2"/>
      <c r="N53" s="423"/>
      <c r="O53" s="340">
        <f t="shared" si="41"/>
        <v>3</v>
      </c>
      <c r="P53" s="346"/>
      <c r="Q53" s="347">
        <v>3</v>
      </c>
      <c r="R53" s="348"/>
      <c r="S53" s="230"/>
      <c r="T53" s="230"/>
      <c r="U53" s="349"/>
      <c r="V53" s="230"/>
      <c r="W53" s="230"/>
      <c r="X53" s="230"/>
      <c r="Y53" s="230"/>
      <c r="Z53" s="230"/>
      <c r="AA53" s="230"/>
      <c r="AB53" s="230"/>
      <c r="AC53" s="230"/>
    </row>
    <row r="54" spans="1:29" s="109" customFormat="1" ht="15" customHeight="1" x14ac:dyDescent="0.25">
      <c r="A54" s="424" t="s">
        <v>103</v>
      </c>
      <c r="B54" s="425"/>
      <c r="C54" s="425"/>
      <c r="D54" s="425"/>
      <c r="E54" s="425"/>
      <c r="F54" s="425"/>
      <c r="G54" s="425"/>
      <c r="H54" s="425"/>
      <c r="I54" s="425"/>
      <c r="J54" s="425"/>
      <c r="K54" s="425"/>
      <c r="L54" s="425"/>
      <c r="M54" s="425"/>
      <c r="N54" s="426"/>
      <c r="O54" s="340">
        <f t="shared" si="41"/>
        <v>1</v>
      </c>
      <c r="P54" s="120"/>
      <c r="Q54" s="120"/>
      <c r="R54" s="120">
        <v>1</v>
      </c>
      <c r="S54" s="163"/>
      <c r="T54" s="163"/>
      <c r="U54" s="161"/>
      <c r="V54" s="163"/>
      <c r="W54" s="163"/>
      <c r="X54" s="163"/>
      <c r="Y54" s="163"/>
      <c r="Z54" s="163"/>
      <c r="AA54" s="163"/>
      <c r="AB54" s="163"/>
      <c r="AC54" s="163"/>
    </row>
    <row r="55" spans="1:29" s="75" customFormat="1" ht="18.75" x14ac:dyDescent="0.25">
      <c r="A55" s="90"/>
      <c r="B55" s="91"/>
      <c r="C55" s="92"/>
      <c r="D55" s="93"/>
      <c r="E55" s="94"/>
      <c r="F55" s="94"/>
      <c r="G55" s="94"/>
      <c r="H55" s="94"/>
      <c r="I55" s="95"/>
      <c r="J55" s="96"/>
      <c r="K55" s="96"/>
      <c r="L55" s="97"/>
      <c r="M55" s="97"/>
      <c r="N55" s="97"/>
      <c r="O55" s="46"/>
      <c r="P55" s="46"/>
      <c r="Q55" s="98"/>
      <c r="R55" s="42"/>
      <c r="S55" s="99"/>
      <c r="T55" s="99"/>
      <c r="U55" s="2"/>
      <c r="V55" s="99"/>
      <c r="W55" s="99"/>
      <c r="X55" s="99"/>
      <c r="Y55" s="99"/>
      <c r="Z55" s="99"/>
      <c r="AA55" s="99"/>
      <c r="AB55" s="99"/>
      <c r="AC55" s="99"/>
    </row>
    <row r="56" spans="1:29" s="2" customFormat="1" ht="15.75" x14ac:dyDescent="0.25">
      <c r="A56" s="158" t="s">
        <v>118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99"/>
      <c r="T56" s="99"/>
      <c r="V56" s="99"/>
      <c r="W56" s="99"/>
      <c r="X56" s="99"/>
      <c r="Y56" s="99"/>
      <c r="Z56" s="99"/>
      <c r="AA56" s="99"/>
      <c r="AB56" s="99"/>
      <c r="AC56" s="99"/>
    </row>
    <row r="57" spans="1:29" s="2" customFormat="1" ht="15.75" x14ac:dyDescent="0.25">
      <c r="A57" s="158" t="s">
        <v>119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53"/>
      <c r="T57" s="53"/>
      <c r="U57" s="177"/>
      <c r="V57" s="53"/>
      <c r="W57" s="53"/>
      <c r="X57" s="53"/>
      <c r="Y57" s="53"/>
      <c r="Z57" s="53"/>
      <c r="AA57" s="53"/>
      <c r="AB57" s="53"/>
      <c r="AC57" s="53"/>
    </row>
    <row r="58" spans="1:29" s="5" customFormat="1" ht="18.75" x14ac:dyDescent="0.25">
      <c r="A58" s="155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53"/>
      <c r="T58" s="53"/>
      <c r="U58" s="177"/>
      <c r="V58" s="53"/>
      <c r="W58" s="53"/>
      <c r="X58" s="53"/>
      <c r="Y58" s="53"/>
      <c r="Z58" s="53"/>
      <c r="AA58" s="53"/>
      <c r="AB58" s="53"/>
      <c r="AC58" s="53"/>
    </row>
    <row r="59" spans="1:29" s="99" customFormat="1" ht="15.75" x14ac:dyDescent="0.25">
      <c r="A59" s="162" t="s">
        <v>120</v>
      </c>
      <c r="B59" s="2"/>
      <c r="C59" s="2"/>
      <c r="D59" s="2"/>
      <c r="E59" s="2"/>
      <c r="F59" s="2"/>
      <c r="G59" s="2"/>
      <c r="H59" s="2"/>
      <c r="I59" s="2"/>
      <c r="J59" s="2"/>
      <c r="K59" s="415" t="s">
        <v>60</v>
      </c>
      <c r="L59" s="415"/>
      <c r="M59" s="415"/>
      <c r="N59" s="415"/>
      <c r="O59" s="415"/>
      <c r="P59" s="415"/>
      <c r="Q59" s="415"/>
      <c r="R59" s="415"/>
      <c r="S59" s="53"/>
      <c r="T59" s="53"/>
      <c r="U59" s="177"/>
      <c r="V59" s="53"/>
      <c r="W59" s="53"/>
      <c r="X59" s="53"/>
      <c r="Y59" s="53"/>
      <c r="Z59" s="53"/>
      <c r="AA59" s="53"/>
      <c r="AB59" s="53"/>
      <c r="AC59" s="53"/>
    </row>
    <row r="60" spans="1:29" s="163" customFormat="1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415" t="s">
        <v>61</v>
      </c>
      <c r="L60" s="415"/>
      <c r="M60" s="415"/>
      <c r="N60" s="415"/>
      <c r="O60" s="415"/>
      <c r="P60" s="415"/>
      <c r="Q60" s="415"/>
      <c r="R60" s="415"/>
      <c r="S60" s="53"/>
      <c r="T60" s="53"/>
      <c r="U60" s="177"/>
      <c r="V60" s="53"/>
      <c r="W60" s="53"/>
      <c r="X60" s="53"/>
      <c r="Y60" s="53"/>
      <c r="Z60" s="53"/>
      <c r="AA60" s="53"/>
      <c r="AB60" s="53"/>
      <c r="AC60" s="53"/>
    </row>
    <row r="61" spans="1:29" s="99" customFormat="1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00"/>
      <c r="M61" s="100"/>
      <c r="N61" s="100"/>
      <c r="O61" s="100"/>
      <c r="P61" s="100"/>
      <c r="Q61" s="100"/>
      <c r="R61" s="100"/>
      <c r="S61" s="53"/>
      <c r="T61" s="53"/>
      <c r="U61" s="177"/>
      <c r="V61" s="53"/>
      <c r="W61" s="53"/>
      <c r="X61" s="53"/>
      <c r="Y61" s="53"/>
      <c r="Z61" s="53"/>
      <c r="AA61" s="53"/>
      <c r="AB61" s="53"/>
      <c r="AC61" s="53"/>
    </row>
    <row r="62" spans="1:29" s="99" customFormat="1" ht="15.75" x14ac:dyDescent="0.25">
      <c r="A62" s="414" t="s">
        <v>117</v>
      </c>
      <c r="B62" s="414"/>
      <c r="C62" s="414"/>
      <c r="D62" s="414"/>
      <c r="E62" s="164"/>
      <c r="F62" s="164"/>
      <c r="G62" s="2"/>
      <c r="H62" s="2"/>
      <c r="I62" s="2"/>
      <c r="J62" s="2"/>
      <c r="K62" s="427" t="s">
        <v>121</v>
      </c>
      <c r="L62" s="427"/>
      <c r="M62" s="427"/>
      <c r="N62" s="427"/>
      <c r="O62" s="427"/>
      <c r="P62" s="427"/>
      <c r="Q62" s="427"/>
      <c r="R62" s="427"/>
      <c r="S62" s="53"/>
      <c r="T62" s="53"/>
      <c r="U62" s="177"/>
      <c r="V62" s="53"/>
      <c r="W62" s="53"/>
      <c r="X62" s="53"/>
      <c r="Y62" s="53"/>
      <c r="Z62" s="53"/>
      <c r="AA62" s="53"/>
      <c r="AB62" s="53"/>
      <c r="AC62" s="53"/>
    </row>
    <row r="63" spans="1:29" x14ac:dyDescent="0.25">
      <c r="A63" s="20"/>
      <c r="B63" s="21"/>
      <c r="C63" s="20"/>
      <c r="D63" s="20"/>
      <c r="E63" s="20"/>
      <c r="F63" s="20"/>
      <c r="G63" s="20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</row>
    <row r="64" spans="1:29" ht="15.75" x14ac:dyDescent="0.25">
      <c r="A64" s="414" t="s">
        <v>170</v>
      </c>
      <c r="B64" s="414"/>
      <c r="C64" s="414"/>
      <c r="D64" s="414"/>
      <c r="E64" s="20"/>
      <c r="F64" s="20"/>
      <c r="G64" s="20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</row>
    <row r="65" spans="1:29" x14ac:dyDescent="0.25">
      <c r="A65" s="20"/>
      <c r="B65" s="21"/>
      <c r="C65" s="20"/>
      <c r="D65" s="20"/>
      <c r="E65" s="20"/>
      <c r="F65" s="20"/>
      <c r="G65" s="20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</row>
    <row r="66" spans="1:29" x14ac:dyDescent="0.25">
      <c r="A66" s="20"/>
      <c r="B66" s="21"/>
      <c r="C66" s="20"/>
      <c r="D66" s="20"/>
      <c r="E66" s="20"/>
      <c r="F66" s="20"/>
      <c r="G66" s="20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</row>
    <row r="67" spans="1:29" x14ac:dyDescent="0.25">
      <c r="A67" s="20"/>
      <c r="B67" s="21"/>
      <c r="C67" s="20"/>
      <c r="D67" s="20"/>
      <c r="E67" s="20"/>
      <c r="F67" s="20"/>
      <c r="G67" s="20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</row>
    <row r="68" spans="1:29" x14ac:dyDescent="0.25">
      <c r="A68" s="20"/>
      <c r="B68" s="21"/>
      <c r="C68" s="20"/>
      <c r="D68" s="20"/>
      <c r="E68" s="20"/>
      <c r="F68" s="20"/>
      <c r="G68" s="20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</row>
    <row r="69" spans="1:29" x14ac:dyDescent="0.25">
      <c r="A69" s="20"/>
      <c r="B69" s="21"/>
      <c r="C69" s="20"/>
      <c r="D69" s="20"/>
      <c r="E69" s="20"/>
      <c r="F69" s="20"/>
      <c r="G69" s="20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</row>
    <row r="70" spans="1:29" x14ac:dyDescent="0.25">
      <c r="A70" s="20"/>
      <c r="B70" s="21"/>
      <c r="C70" s="20"/>
      <c r="D70" s="20"/>
      <c r="E70" s="20"/>
      <c r="F70" s="20"/>
      <c r="G70" s="20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</row>
    <row r="71" spans="1:29" x14ac:dyDescent="0.25">
      <c r="A71" s="20"/>
      <c r="B71" s="21"/>
      <c r="C71" s="20"/>
      <c r="D71" s="20"/>
      <c r="E71" s="20"/>
      <c r="F71" s="20"/>
      <c r="G71" s="20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1:29" x14ac:dyDescent="0.25">
      <c r="A72" s="20"/>
      <c r="B72" s="21"/>
      <c r="C72" s="20"/>
      <c r="D72" s="20"/>
      <c r="E72" s="20"/>
      <c r="F72" s="20"/>
      <c r="G72" s="20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</row>
    <row r="73" spans="1:29" x14ac:dyDescent="0.25">
      <c r="A73" s="20"/>
      <c r="B73" s="21"/>
      <c r="C73" s="20"/>
      <c r="D73" s="20"/>
      <c r="E73" s="20"/>
      <c r="F73" s="20"/>
      <c r="G73" s="20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</row>
    <row r="74" spans="1:29" x14ac:dyDescent="0.25">
      <c r="A74" s="20"/>
      <c r="B74" s="21"/>
      <c r="C74" s="20"/>
      <c r="D74" s="20"/>
      <c r="E74" s="20"/>
      <c r="F74" s="20"/>
      <c r="G74" s="20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</row>
    <row r="75" spans="1:29" x14ac:dyDescent="0.25">
      <c r="A75" s="20"/>
      <c r="B75" s="21"/>
      <c r="C75" s="20"/>
      <c r="D75" s="20"/>
      <c r="E75" s="20"/>
      <c r="F75" s="20"/>
      <c r="G75" s="20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1:29" x14ac:dyDescent="0.25">
      <c r="A76" s="20"/>
      <c r="B76" s="21"/>
      <c r="C76" s="20"/>
      <c r="D76" s="20"/>
      <c r="E76" s="20"/>
      <c r="F76" s="20"/>
      <c r="G76" s="20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</row>
    <row r="77" spans="1:29" x14ac:dyDescent="0.25">
      <c r="A77" s="20"/>
      <c r="B77" s="21"/>
      <c r="C77" s="20"/>
      <c r="D77" s="20"/>
      <c r="E77" s="20"/>
      <c r="F77" s="20"/>
      <c r="G77" s="20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48"/>
      <c r="T77" s="48"/>
      <c r="U77" s="178"/>
      <c r="V77" s="48"/>
      <c r="W77" s="48"/>
      <c r="X77" s="48"/>
      <c r="Y77" s="48"/>
      <c r="Z77" s="48"/>
      <c r="AA77" s="48"/>
      <c r="AB77" s="48"/>
      <c r="AC77" s="48"/>
    </row>
    <row r="78" spans="1:29" x14ac:dyDescent="0.25">
      <c r="A78" s="20"/>
      <c r="B78" s="21"/>
      <c r="C78" s="20"/>
      <c r="D78" s="20"/>
      <c r="E78" s="20"/>
      <c r="F78" s="20"/>
      <c r="G78" s="20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48"/>
      <c r="T78" s="48"/>
      <c r="U78" s="178"/>
      <c r="V78" s="48"/>
      <c r="W78" s="48"/>
      <c r="X78" s="48"/>
      <c r="Y78" s="48"/>
      <c r="Z78" s="48"/>
      <c r="AA78" s="48"/>
      <c r="AB78" s="48"/>
      <c r="AC78" s="48"/>
    </row>
    <row r="79" spans="1:29" x14ac:dyDescent="0.25">
      <c r="A79" s="20"/>
      <c r="B79" s="21"/>
      <c r="C79" s="20"/>
      <c r="D79" s="20"/>
      <c r="E79" s="20"/>
      <c r="F79" s="20"/>
      <c r="G79" s="2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48"/>
      <c r="T79" s="48"/>
      <c r="U79" s="178"/>
      <c r="V79" s="48"/>
      <c r="W79" s="48"/>
      <c r="X79" s="48"/>
      <c r="Y79" s="48"/>
      <c r="Z79" s="48"/>
      <c r="AA79" s="48"/>
      <c r="AB79" s="48"/>
      <c r="AC79" s="48"/>
    </row>
    <row r="80" spans="1:29" x14ac:dyDescent="0.25">
      <c r="A80" s="20"/>
      <c r="B80" s="21"/>
      <c r="C80" s="20"/>
      <c r="D80" s="20"/>
      <c r="E80" s="20"/>
      <c r="F80" s="20"/>
      <c r="G80" s="20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48"/>
      <c r="T80" s="48"/>
      <c r="U80" s="178"/>
      <c r="V80" s="48"/>
      <c r="W80" s="48"/>
      <c r="X80" s="48"/>
      <c r="Y80" s="48"/>
      <c r="Z80" s="48"/>
      <c r="AA80" s="48"/>
      <c r="AB80" s="48"/>
      <c r="AC80" s="48"/>
    </row>
    <row r="81" spans="1:29" x14ac:dyDescent="0.25">
      <c r="A81" s="20"/>
      <c r="B81" s="21"/>
      <c r="C81" s="20"/>
      <c r="D81" s="20"/>
      <c r="E81" s="20"/>
      <c r="F81" s="20"/>
      <c r="G81" s="20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48"/>
      <c r="T81" s="48"/>
      <c r="U81" s="178"/>
      <c r="V81" s="48"/>
      <c r="W81" s="48"/>
      <c r="X81" s="48"/>
      <c r="Y81" s="48"/>
      <c r="Z81" s="48"/>
      <c r="AA81" s="48"/>
      <c r="AB81" s="48"/>
      <c r="AC81" s="48"/>
    </row>
    <row r="82" spans="1:29" x14ac:dyDescent="0.25">
      <c r="A82" s="20"/>
      <c r="B82" s="21"/>
      <c r="C82" s="20"/>
      <c r="D82" s="20"/>
      <c r="E82" s="20"/>
      <c r="F82" s="20"/>
      <c r="G82" s="20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48"/>
      <c r="T82" s="48"/>
      <c r="U82" s="178"/>
      <c r="V82" s="48"/>
      <c r="W82" s="48"/>
      <c r="X82" s="48"/>
      <c r="Y82" s="48"/>
      <c r="Z82" s="48"/>
      <c r="AA82" s="48"/>
      <c r="AB82" s="48"/>
      <c r="AC82" s="48"/>
    </row>
    <row r="83" spans="1:29" s="43" customFormat="1" x14ac:dyDescent="0.25">
      <c r="A83" s="20"/>
      <c r="B83" s="21"/>
      <c r="C83" s="20"/>
      <c r="D83" s="20"/>
      <c r="E83" s="20"/>
      <c r="F83" s="20"/>
      <c r="G83" s="20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48"/>
      <c r="T83" s="48"/>
      <c r="U83" s="178"/>
      <c r="V83" s="48"/>
      <c r="W83" s="48"/>
      <c r="X83" s="48"/>
      <c r="Y83" s="48"/>
      <c r="Z83" s="48"/>
      <c r="AA83" s="48"/>
      <c r="AB83" s="48"/>
      <c r="AC83" s="48"/>
    </row>
    <row r="84" spans="1:29" s="43" customFormat="1" x14ac:dyDescent="0.25">
      <c r="A84" s="20"/>
      <c r="B84" s="21"/>
      <c r="C84" s="20"/>
      <c r="D84" s="20"/>
      <c r="E84" s="20"/>
      <c r="F84" s="20"/>
      <c r="G84" s="20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48"/>
      <c r="T84" s="48"/>
      <c r="U84" s="178"/>
      <c r="V84" s="48"/>
      <c r="W84" s="48"/>
      <c r="X84" s="48"/>
      <c r="Y84" s="48"/>
      <c r="Z84" s="48"/>
      <c r="AA84" s="48"/>
      <c r="AB84" s="48"/>
      <c r="AC84" s="48"/>
    </row>
    <row r="85" spans="1:29" s="43" customFormat="1" x14ac:dyDescent="0.25">
      <c r="A85" s="20"/>
      <c r="B85" s="21"/>
      <c r="C85" s="20"/>
      <c r="D85" s="20"/>
      <c r="E85" s="20"/>
      <c r="F85" s="20"/>
      <c r="G85" s="20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48"/>
      <c r="T85" s="48"/>
      <c r="U85" s="178"/>
      <c r="V85" s="48"/>
      <c r="W85" s="48"/>
      <c r="X85" s="48"/>
      <c r="Y85" s="48"/>
      <c r="Z85" s="48"/>
      <c r="AA85" s="48"/>
      <c r="AB85" s="48"/>
      <c r="AC85" s="48"/>
    </row>
    <row r="86" spans="1:29" s="43" customFormat="1" x14ac:dyDescent="0.25">
      <c r="A86" s="20"/>
      <c r="B86" s="21"/>
      <c r="C86" s="20"/>
      <c r="D86" s="20"/>
      <c r="E86" s="20"/>
      <c r="F86" s="20"/>
      <c r="G86" s="20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48"/>
      <c r="T86" s="48"/>
      <c r="U86" s="178"/>
      <c r="V86" s="48"/>
      <c r="W86" s="48"/>
      <c r="X86" s="48"/>
      <c r="Y86" s="48"/>
      <c r="Z86" s="48"/>
      <c r="AA86" s="48"/>
      <c r="AB86" s="48"/>
      <c r="AC86" s="48"/>
    </row>
    <row r="87" spans="1:29" s="43" customFormat="1" x14ac:dyDescent="0.25">
      <c r="A87" s="20"/>
      <c r="B87" s="21"/>
      <c r="C87" s="20"/>
      <c r="D87" s="20"/>
      <c r="E87" s="20"/>
      <c r="F87" s="20"/>
      <c r="G87" s="20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48"/>
      <c r="T87" s="48"/>
      <c r="U87" s="178"/>
      <c r="V87" s="48"/>
      <c r="W87" s="48"/>
      <c r="X87" s="48"/>
      <c r="Y87" s="48"/>
      <c r="Z87" s="48"/>
      <c r="AA87" s="48"/>
      <c r="AB87" s="48"/>
      <c r="AC87" s="48"/>
    </row>
    <row r="88" spans="1:29" s="43" customFormat="1" x14ac:dyDescent="0.25">
      <c r="A88" s="20"/>
      <c r="B88" s="21"/>
      <c r="C88" s="20"/>
      <c r="D88" s="20"/>
      <c r="E88" s="20"/>
      <c r="F88" s="20"/>
      <c r="G88" s="20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48"/>
      <c r="T88" s="48"/>
      <c r="U88" s="178"/>
      <c r="V88" s="48"/>
      <c r="W88" s="48"/>
      <c r="X88" s="48"/>
      <c r="Y88" s="48"/>
      <c r="Z88" s="48"/>
      <c r="AA88" s="48"/>
      <c r="AB88" s="48"/>
      <c r="AC88" s="48"/>
    </row>
    <row r="89" spans="1:29" s="43" customFormat="1" x14ac:dyDescent="0.25">
      <c r="A89" s="20"/>
      <c r="B89" s="21"/>
      <c r="C89" s="20"/>
      <c r="D89" s="20"/>
      <c r="E89" s="20"/>
      <c r="F89" s="20"/>
      <c r="G89" s="20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48"/>
      <c r="T89" s="48"/>
      <c r="U89" s="178"/>
      <c r="V89" s="48"/>
      <c r="W89" s="48"/>
      <c r="X89" s="48"/>
      <c r="Y89" s="48"/>
      <c r="Z89" s="48"/>
      <c r="AA89" s="48"/>
      <c r="AB89" s="48"/>
      <c r="AC89" s="48"/>
    </row>
    <row r="90" spans="1:29" s="43" customFormat="1" x14ac:dyDescent="0.25">
      <c r="A90" s="20"/>
      <c r="B90" s="21"/>
      <c r="C90" s="20"/>
      <c r="D90" s="20"/>
      <c r="E90" s="20"/>
      <c r="F90" s="20"/>
      <c r="G90" s="20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48"/>
      <c r="T90" s="48"/>
      <c r="U90" s="178"/>
      <c r="V90" s="48"/>
      <c r="W90" s="48"/>
      <c r="X90" s="48"/>
      <c r="Y90" s="48"/>
      <c r="Z90" s="48"/>
      <c r="AA90" s="48"/>
      <c r="AB90" s="48"/>
      <c r="AC90" s="48"/>
    </row>
    <row r="91" spans="1:29" s="43" customFormat="1" x14ac:dyDescent="0.25">
      <c r="A91" s="20"/>
      <c r="B91" s="21"/>
      <c r="C91" s="20"/>
      <c r="D91" s="20"/>
      <c r="E91" s="20"/>
      <c r="F91" s="20"/>
      <c r="G91" s="20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48"/>
      <c r="T91" s="48"/>
      <c r="U91" s="178"/>
      <c r="V91" s="48"/>
      <c r="W91" s="48"/>
      <c r="X91" s="48"/>
      <c r="Y91" s="48"/>
      <c r="Z91" s="48"/>
      <c r="AA91" s="48"/>
      <c r="AB91" s="48"/>
      <c r="AC91" s="48"/>
    </row>
    <row r="92" spans="1:29" s="43" customFormat="1" x14ac:dyDescent="0.25">
      <c r="A92" s="20"/>
      <c r="B92" s="21"/>
      <c r="C92" s="20"/>
      <c r="D92" s="20"/>
      <c r="E92" s="20"/>
      <c r="F92" s="20"/>
      <c r="G92" s="20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48"/>
      <c r="T92" s="48"/>
      <c r="U92" s="178"/>
      <c r="V92" s="48"/>
      <c r="W92" s="48"/>
      <c r="X92" s="48"/>
      <c r="Y92" s="48"/>
      <c r="Z92" s="48"/>
      <c r="AA92" s="48"/>
      <c r="AB92" s="48"/>
      <c r="AC92" s="48"/>
    </row>
    <row r="93" spans="1:29" s="43" customFormat="1" x14ac:dyDescent="0.25">
      <c r="A93" s="20"/>
      <c r="B93" s="21"/>
      <c r="C93" s="20"/>
      <c r="D93" s="20"/>
      <c r="E93" s="20"/>
      <c r="F93" s="20"/>
      <c r="G93" s="20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48"/>
      <c r="T93" s="48"/>
      <c r="U93" s="178"/>
      <c r="V93" s="48"/>
      <c r="W93" s="48"/>
      <c r="X93" s="48"/>
      <c r="Y93" s="48"/>
      <c r="Z93" s="48"/>
      <c r="AA93" s="48"/>
      <c r="AB93" s="48"/>
      <c r="AC93" s="48"/>
    </row>
    <row r="94" spans="1:29" s="43" customFormat="1" x14ac:dyDescent="0.25">
      <c r="A94" s="20"/>
      <c r="B94" s="21"/>
      <c r="C94" s="20"/>
      <c r="D94" s="20"/>
      <c r="E94" s="20"/>
      <c r="F94" s="20"/>
      <c r="G94" s="20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48"/>
      <c r="T94" s="48"/>
      <c r="U94" s="178"/>
      <c r="V94" s="48"/>
      <c r="W94" s="48"/>
      <c r="X94" s="48"/>
      <c r="Y94" s="48"/>
      <c r="Z94" s="48"/>
      <c r="AA94" s="48"/>
      <c r="AB94" s="48"/>
      <c r="AC94" s="48"/>
    </row>
    <row r="95" spans="1:29" s="43" customFormat="1" x14ac:dyDescent="0.25">
      <c r="A95" s="20"/>
      <c r="B95" s="21"/>
      <c r="C95" s="20"/>
      <c r="D95" s="20"/>
      <c r="E95" s="20"/>
      <c r="F95" s="20"/>
      <c r="G95" s="20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48"/>
      <c r="T95" s="48"/>
      <c r="U95" s="178"/>
      <c r="V95" s="48"/>
      <c r="W95" s="48"/>
      <c r="X95" s="48"/>
      <c r="Y95" s="48"/>
      <c r="Z95" s="48"/>
      <c r="AA95" s="48"/>
      <c r="AB95" s="48"/>
      <c r="AC95" s="48"/>
    </row>
    <row r="96" spans="1:29" s="43" customFormat="1" x14ac:dyDescent="0.25">
      <c r="A96" s="20"/>
      <c r="B96" s="21"/>
      <c r="C96" s="20"/>
      <c r="D96" s="20"/>
      <c r="E96" s="20"/>
      <c r="F96" s="20"/>
      <c r="G96" s="20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48"/>
      <c r="T96" s="48"/>
      <c r="U96" s="178"/>
      <c r="V96" s="48"/>
      <c r="W96" s="48"/>
      <c r="X96" s="48"/>
      <c r="Y96" s="48"/>
      <c r="Z96" s="48"/>
      <c r="AA96" s="48"/>
      <c r="AB96" s="48"/>
      <c r="AC96" s="48"/>
    </row>
    <row r="97" spans="1:29" s="43" customFormat="1" x14ac:dyDescent="0.25">
      <c r="A97" s="20"/>
      <c r="B97" s="21"/>
      <c r="C97" s="20"/>
      <c r="D97" s="20"/>
      <c r="E97" s="20"/>
      <c r="F97" s="20"/>
      <c r="G97" s="20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48"/>
      <c r="T97" s="48"/>
      <c r="U97" s="178"/>
      <c r="V97" s="48"/>
      <c r="W97" s="48"/>
      <c r="X97" s="48"/>
      <c r="Y97" s="48"/>
      <c r="Z97" s="48"/>
      <c r="AA97" s="48"/>
      <c r="AB97" s="48"/>
      <c r="AC97" s="48"/>
    </row>
    <row r="98" spans="1:29" s="43" customFormat="1" x14ac:dyDescent="0.25">
      <c r="A98" s="20"/>
      <c r="B98" s="21"/>
      <c r="C98" s="20"/>
      <c r="D98" s="20"/>
      <c r="E98" s="20"/>
      <c r="F98" s="20"/>
      <c r="G98" s="20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48"/>
      <c r="T98" s="48"/>
      <c r="U98" s="178"/>
      <c r="V98" s="48"/>
      <c r="W98" s="48"/>
      <c r="X98" s="48"/>
      <c r="Y98" s="48"/>
      <c r="Z98" s="48"/>
      <c r="AA98" s="48"/>
      <c r="AB98" s="48"/>
      <c r="AC98" s="48"/>
    </row>
    <row r="99" spans="1:29" s="43" customFormat="1" x14ac:dyDescent="0.25">
      <c r="A99" s="20"/>
      <c r="B99" s="21"/>
      <c r="C99" s="20"/>
      <c r="D99" s="20"/>
      <c r="E99" s="20"/>
      <c r="F99" s="20"/>
      <c r="G99" s="20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48"/>
      <c r="T99" s="48"/>
      <c r="U99" s="178"/>
      <c r="V99" s="48"/>
      <c r="W99" s="48"/>
      <c r="X99" s="48"/>
      <c r="Y99" s="48"/>
      <c r="Z99" s="48"/>
      <c r="AA99" s="48"/>
      <c r="AB99" s="48"/>
      <c r="AC99" s="48"/>
    </row>
    <row r="100" spans="1:29" s="43" customFormat="1" x14ac:dyDescent="0.25">
      <c r="A100" s="20"/>
      <c r="B100" s="21"/>
      <c r="C100" s="20"/>
      <c r="D100" s="20"/>
      <c r="E100" s="20"/>
      <c r="F100" s="20"/>
      <c r="G100" s="20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48"/>
      <c r="T100" s="48"/>
      <c r="U100" s="178"/>
      <c r="V100" s="48"/>
      <c r="W100" s="48"/>
      <c r="X100" s="48"/>
      <c r="Y100" s="48"/>
      <c r="Z100" s="48"/>
      <c r="AA100" s="48"/>
      <c r="AB100" s="48"/>
      <c r="AC100" s="48"/>
    </row>
    <row r="101" spans="1:29" s="43" customFormat="1" x14ac:dyDescent="0.25">
      <c r="A101" s="20"/>
      <c r="B101" s="21"/>
      <c r="C101" s="20"/>
      <c r="D101" s="20"/>
      <c r="E101" s="20"/>
      <c r="F101" s="20"/>
      <c r="G101" s="20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48"/>
      <c r="T101" s="48"/>
      <c r="U101" s="178"/>
      <c r="V101" s="48"/>
      <c r="W101" s="48"/>
      <c r="X101" s="48"/>
      <c r="Y101" s="48"/>
      <c r="Z101" s="48"/>
      <c r="AA101" s="48"/>
      <c r="AB101" s="48"/>
      <c r="AC101" s="48"/>
    </row>
    <row r="102" spans="1:29" s="43" customFormat="1" x14ac:dyDescent="0.25">
      <c r="A102" s="20"/>
      <c r="B102" s="21"/>
      <c r="C102" s="20"/>
      <c r="D102" s="20"/>
      <c r="E102" s="20"/>
      <c r="F102" s="20"/>
      <c r="G102" s="20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48"/>
      <c r="T102" s="48"/>
      <c r="U102" s="178"/>
      <c r="V102" s="48"/>
      <c r="W102" s="48"/>
      <c r="X102" s="48"/>
      <c r="Y102" s="48"/>
      <c r="Z102" s="48"/>
      <c r="AA102" s="48"/>
      <c r="AB102" s="48"/>
      <c r="AC102" s="48"/>
    </row>
    <row r="103" spans="1:29" s="43" customFormat="1" x14ac:dyDescent="0.25">
      <c r="A103" s="20"/>
      <c r="B103" s="21"/>
      <c r="C103" s="20"/>
      <c r="D103" s="20"/>
      <c r="E103" s="20"/>
      <c r="F103" s="20"/>
      <c r="G103" s="20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48"/>
      <c r="T103" s="48"/>
      <c r="U103" s="178"/>
      <c r="V103" s="48"/>
      <c r="W103" s="48"/>
      <c r="X103" s="48"/>
      <c r="Y103" s="48"/>
      <c r="Z103" s="48"/>
      <c r="AA103" s="48"/>
      <c r="AB103" s="48"/>
      <c r="AC103" s="48"/>
    </row>
    <row r="104" spans="1:29" s="43" customFormat="1" x14ac:dyDescent="0.25">
      <c r="A104" s="20"/>
      <c r="B104" s="21"/>
      <c r="C104" s="20"/>
      <c r="D104" s="20"/>
      <c r="E104" s="20"/>
      <c r="F104" s="20"/>
      <c r="G104" s="20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48"/>
      <c r="T104" s="48"/>
      <c r="U104" s="178"/>
      <c r="V104" s="48"/>
      <c r="W104" s="48"/>
      <c r="X104" s="48"/>
      <c r="Y104" s="48"/>
      <c r="Z104" s="48"/>
      <c r="AA104" s="48"/>
      <c r="AB104" s="48"/>
      <c r="AC104" s="48"/>
    </row>
    <row r="105" spans="1:29" s="43" customFormat="1" x14ac:dyDescent="0.25">
      <c r="A105" s="20"/>
      <c r="B105" s="21"/>
      <c r="C105" s="20"/>
      <c r="D105" s="20"/>
      <c r="E105" s="20"/>
      <c r="F105" s="20"/>
      <c r="G105" s="20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48"/>
      <c r="T105" s="48"/>
      <c r="U105" s="178"/>
      <c r="V105" s="48"/>
      <c r="W105" s="48"/>
      <c r="X105" s="48"/>
      <c r="Y105" s="48"/>
      <c r="Z105" s="48"/>
      <c r="AA105" s="48"/>
      <c r="AB105" s="48"/>
      <c r="AC105" s="48"/>
    </row>
    <row r="106" spans="1:29" s="43" customFormat="1" x14ac:dyDescent="0.25">
      <c r="A106" s="20"/>
      <c r="B106" s="21"/>
      <c r="C106" s="20"/>
      <c r="D106" s="20"/>
      <c r="E106" s="20"/>
      <c r="F106" s="20"/>
      <c r="G106" s="20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48"/>
      <c r="T106" s="48"/>
      <c r="U106" s="178"/>
      <c r="V106" s="48"/>
      <c r="W106" s="48"/>
      <c r="X106" s="48"/>
      <c r="Y106" s="48"/>
      <c r="Z106" s="48"/>
      <c r="AA106" s="48"/>
      <c r="AB106" s="48"/>
      <c r="AC106" s="48"/>
    </row>
    <row r="107" spans="1:29" s="43" customFormat="1" x14ac:dyDescent="0.25">
      <c r="A107" s="20"/>
      <c r="B107" s="21"/>
      <c r="C107" s="20"/>
      <c r="D107" s="20"/>
      <c r="E107" s="20"/>
      <c r="F107" s="20"/>
      <c r="G107" s="20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48"/>
      <c r="T107" s="48"/>
      <c r="U107" s="178"/>
      <c r="V107" s="48"/>
      <c r="W107" s="48"/>
      <c r="X107" s="48"/>
      <c r="Y107" s="48"/>
      <c r="Z107" s="48"/>
      <c r="AA107" s="48"/>
      <c r="AB107" s="48"/>
      <c r="AC107" s="48"/>
    </row>
    <row r="108" spans="1:29" s="43" customFormat="1" x14ac:dyDescent="0.25">
      <c r="A108" s="20"/>
      <c r="B108" s="21"/>
      <c r="C108" s="20"/>
      <c r="D108" s="20"/>
      <c r="E108" s="20"/>
      <c r="F108" s="20"/>
      <c r="G108" s="20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48"/>
      <c r="T108" s="48"/>
      <c r="U108" s="178"/>
      <c r="V108" s="48"/>
      <c r="W108" s="48"/>
      <c r="X108" s="48"/>
      <c r="Y108" s="48"/>
      <c r="Z108" s="48"/>
      <c r="AA108" s="48"/>
      <c r="AB108" s="48"/>
      <c r="AC108" s="48"/>
    </row>
    <row r="109" spans="1:29" s="43" customFormat="1" x14ac:dyDescent="0.25">
      <c r="A109" s="20"/>
      <c r="B109" s="21"/>
      <c r="C109" s="20"/>
      <c r="D109" s="20"/>
      <c r="E109" s="20"/>
      <c r="F109" s="20"/>
      <c r="G109" s="20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48"/>
      <c r="T109" s="48"/>
      <c r="U109" s="178"/>
      <c r="V109" s="48"/>
      <c r="W109" s="48"/>
      <c r="X109" s="48"/>
      <c r="Y109" s="48"/>
      <c r="Z109" s="48"/>
      <c r="AA109" s="48"/>
      <c r="AB109" s="48"/>
      <c r="AC109" s="48"/>
    </row>
    <row r="110" spans="1:29" s="43" customFormat="1" x14ac:dyDescent="0.25">
      <c r="A110" s="20"/>
      <c r="B110" s="21"/>
      <c r="C110" s="20"/>
      <c r="D110" s="20"/>
      <c r="E110" s="20"/>
      <c r="F110" s="20"/>
      <c r="G110" s="20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48"/>
      <c r="T110" s="48"/>
      <c r="U110" s="178"/>
      <c r="V110" s="48"/>
      <c r="W110" s="48"/>
      <c r="X110" s="48"/>
      <c r="Y110" s="48"/>
      <c r="Z110" s="48"/>
      <c r="AA110" s="48"/>
      <c r="AB110" s="48"/>
      <c r="AC110" s="48"/>
    </row>
    <row r="111" spans="1:29" s="43" customFormat="1" x14ac:dyDescent="0.25">
      <c r="A111" s="20"/>
      <c r="B111" s="21"/>
      <c r="C111" s="20"/>
      <c r="D111" s="20"/>
      <c r="E111" s="20"/>
      <c r="F111" s="20"/>
      <c r="G111" s="20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48"/>
      <c r="T111" s="48"/>
      <c r="U111" s="178"/>
      <c r="V111" s="48"/>
      <c r="W111" s="48"/>
      <c r="X111" s="48"/>
      <c r="Y111" s="48"/>
      <c r="Z111" s="48"/>
      <c r="AA111" s="48"/>
      <c r="AB111" s="48"/>
      <c r="AC111" s="48"/>
    </row>
    <row r="112" spans="1:29" s="43" customFormat="1" x14ac:dyDescent="0.25">
      <c r="A112" s="20"/>
      <c r="B112" s="21"/>
      <c r="C112" s="20"/>
      <c r="D112" s="20"/>
      <c r="E112" s="20"/>
      <c r="F112" s="20"/>
      <c r="G112" s="20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48"/>
      <c r="T112" s="48"/>
      <c r="U112" s="178"/>
      <c r="V112" s="48"/>
      <c r="W112" s="48"/>
      <c r="X112" s="48"/>
      <c r="Y112" s="48"/>
      <c r="Z112" s="48"/>
      <c r="AA112" s="48"/>
      <c r="AB112" s="48"/>
      <c r="AC112" s="48"/>
    </row>
    <row r="113" spans="1:29" s="43" customFormat="1" x14ac:dyDescent="0.25">
      <c r="A113" s="20"/>
      <c r="B113" s="21"/>
      <c r="C113" s="20"/>
      <c r="D113" s="20"/>
      <c r="E113" s="20"/>
      <c r="F113" s="20"/>
      <c r="G113" s="20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48"/>
      <c r="T113" s="48"/>
      <c r="U113" s="178"/>
      <c r="V113" s="48"/>
      <c r="W113" s="48"/>
      <c r="X113" s="48"/>
      <c r="Y113" s="48"/>
      <c r="Z113" s="48"/>
      <c r="AA113" s="48"/>
      <c r="AB113" s="48"/>
      <c r="AC113" s="48"/>
    </row>
    <row r="114" spans="1:29" s="43" customFormat="1" x14ac:dyDescent="0.25">
      <c r="A114" s="20"/>
      <c r="B114" s="21"/>
      <c r="C114" s="20"/>
      <c r="D114" s="20"/>
      <c r="E114" s="20"/>
      <c r="F114" s="20"/>
      <c r="G114" s="20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48"/>
      <c r="T114" s="48"/>
      <c r="U114" s="178"/>
      <c r="V114" s="48"/>
      <c r="W114" s="48"/>
      <c r="X114" s="48"/>
      <c r="Y114" s="48"/>
      <c r="Z114" s="48"/>
      <c r="AA114" s="48"/>
      <c r="AB114" s="48"/>
      <c r="AC114" s="48"/>
    </row>
    <row r="115" spans="1:29" s="43" customFormat="1" x14ac:dyDescent="0.25">
      <c r="A115" s="20"/>
      <c r="B115" s="21"/>
      <c r="C115" s="20"/>
      <c r="D115" s="20"/>
      <c r="E115" s="20"/>
      <c r="F115" s="20"/>
      <c r="G115" s="20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48"/>
      <c r="T115" s="48"/>
      <c r="U115" s="178"/>
      <c r="V115" s="48"/>
      <c r="W115" s="48"/>
      <c r="X115" s="48"/>
      <c r="Y115" s="48"/>
      <c r="Z115" s="48"/>
      <c r="AA115" s="48"/>
      <c r="AB115" s="48"/>
      <c r="AC115" s="48"/>
    </row>
    <row r="116" spans="1:29" s="43" customFormat="1" x14ac:dyDescent="0.25">
      <c r="A116" s="20"/>
      <c r="B116" s="21"/>
      <c r="C116" s="20"/>
      <c r="D116" s="20"/>
      <c r="E116" s="20"/>
      <c r="F116" s="20"/>
      <c r="G116" s="20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48"/>
      <c r="T116" s="48"/>
      <c r="U116" s="178"/>
      <c r="V116" s="48"/>
      <c r="W116" s="48"/>
      <c r="X116" s="48"/>
      <c r="Y116" s="48"/>
      <c r="Z116" s="48"/>
      <c r="AA116" s="48"/>
      <c r="AB116" s="48"/>
      <c r="AC116" s="48"/>
    </row>
    <row r="117" spans="1:29" s="43" customFormat="1" x14ac:dyDescent="0.25">
      <c r="A117" s="20"/>
      <c r="B117" s="21"/>
      <c r="C117" s="20"/>
      <c r="D117" s="20"/>
      <c r="E117" s="20"/>
      <c r="F117" s="20"/>
      <c r="G117" s="20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48"/>
      <c r="T117" s="48"/>
      <c r="U117" s="178"/>
      <c r="V117" s="48"/>
      <c r="W117" s="48"/>
      <c r="X117" s="48"/>
      <c r="Y117" s="48"/>
      <c r="Z117" s="48"/>
      <c r="AA117" s="48"/>
      <c r="AB117" s="48"/>
      <c r="AC117" s="48"/>
    </row>
    <row r="118" spans="1:29" s="43" customFormat="1" x14ac:dyDescent="0.25">
      <c r="A118" s="20"/>
      <c r="B118" s="21"/>
      <c r="C118" s="20"/>
      <c r="D118" s="20"/>
      <c r="E118" s="20"/>
      <c r="F118" s="20"/>
      <c r="G118" s="20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48"/>
      <c r="T118" s="48"/>
      <c r="U118" s="178"/>
      <c r="V118" s="48"/>
      <c r="W118" s="48"/>
      <c r="X118" s="48"/>
      <c r="Y118" s="48"/>
      <c r="Z118" s="48"/>
      <c r="AA118" s="48"/>
      <c r="AB118" s="48"/>
      <c r="AC118" s="48"/>
    </row>
    <row r="119" spans="1:29" s="43" customFormat="1" x14ac:dyDescent="0.25">
      <c r="A119" s="20"/>
      <c r="B119" s="21"/>
      <c r="C119" s="20"/>
      <c r="D119" s="20"/>
      <c r="E119" s="20"/>
      <c r="F119" s="20"/>
      <c r="G119" s="20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48"/>
      <c r="T119" s="48"/>
      <c r="U119" s="178"/>
      <c r="V119" s="48"/>
      <c r="W119" s="48"/>
      <c r="X119" s="48"/>
      <c r="Y119" s="48"/>
      <c r="Z119" s="48"/>
      <c r="AA119" s="48"/>
      <c r="AB119" s="48"/>
      <c r="AC119" s="48"/>
    </row>
    <row r="120" spans="1:29" s="43" customFormat="1" x14ac:dyDescent="0.25">
      <c r="A120" s="20"/>
      <c r="B120" s="21"/>
      <c r="C120" s="20"/>
      <c r="D120" s="20"/>
      <c r="E120" s="20"/>
      <c r="F120" s="20"/>
      <c r="G120" s="20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48"/>
      <c r="T120" s="48"/>
      <c r="U120" s="178"/>
      <c r="V120" s="48"/>
      <c r="W120" s="48"/>
      <c r="X120" s="48"/>
      <c r="Y120" s="48"/>
      <c r="Z120" s="48"/>
      <c r="AA120" s="48"/>
      <c r="AB120" s="48"/>
      <c r="AC120" s="48"/>
    </row>
    <row r="121" spans="1:29" s="43" customFormat="1" x14ac:dyDescent="0.25">
      <c r="A121" s="20"/>
      <c r="B121" s="21"/>
      <c r="C121" s="20"/>
      <c r="D121" s="20"/>
      <c r="E121" s="20"/>
      <c r="F121" s="20"/>
      <c r="G121" s="20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48"/>
      <c r="T121" s="48"/>
      <c r="U121" s="178"/>
      <c r="V121" s="48"/>
      <c r="W121" s="48"/>
      <c r="X121" s="48"/>
      <c r="Y121" s="48"/>
      <c r="Z121" s="48"/>
      <c r="AA121" s="48"/>
      <c r="AB121" s="48"/>
      <c r="AC121" s="48"/>
    </row>
    <row r="122" spans="1:29" s="43" customFormat="1" x14ac:dyDescent="0.25">
      <c r="A122" s="20"/>
      <c r="B122" s="21"/>
      <c r="C122" s="20"/>
      <c r="D122" s="20"/>
      <c r="E122" s="20"/>
      <c r="F122" s="20"/>
      <c r="G122" s="20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48"/>
      <c r="T122" s="48"/>
      <c r="U122" s="178"/>
      <c r="V122" s="48"/>
      <c r="W122" s="48"/>
      <c r="X122" s="48"/>
      <c r="Y122" s="48"/>
      <c r="Z122" s="48"/>
      <c r="AA122" s="48"/>
      <c r="AB122" s="48"/>
      <c r="AC122" s="48"/>
    </row>
    <row r="123" spans="1:29" s="43" customFormat="1" x14ac:dyDescent="0.25">
      <c r="A123" s="20"/>
      <c r="B123" s="21"/>
      <c r="C123" s="20"/>
      <c r="D123" s="20"/>
      <c r="E123" s="20"/>
      <c r="F123" s="20"/>
      <c r="G123" s="20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48"/>
      <c r="T123" s="48"/>
      <c r="U123" s="178"/>
      <c r="V123" s="48"/>
      <c r="W123" s="48"/>
      <c r="X123" s="48"/>
      <c r="Y123" s="48"/>
      <c r="Z123" s="48"/>
      <c r="AA123" s="48"/>
      <c r="AB123" s="48"/>
      <c r="AC123" s="48"/>
    </row>
    <row r="124" spans="1:29" s="43" customFormat="1" x14ac:dyDescent="0.25">
      <c r="A124" s="20"/>
      <c r="B124" s="21"/>
      <c r="C124" s="20"/>
      <c r="D124" s="20"/>
      <c r="E124" s="20"/>
      <c r="F124" s="20"/>
      <c r="G124" s="20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48"/>
      <c r="T124" s="48"/>
      <c r="U124" s="178"/>
      <c r="V124" s="48"/>
      <c r="W124" s="48"/>
      <c r="X124" s="48"/>
      <c r="Y124" s="48"/>
      <c r="Z124" s="48"/>
      <c r="AA124" s="48"/>
      <c r="AB124" s="48"/>
      <c r="AC124" s="48"/>
    </row>
    <row r="125" spans="1:29" s="43" customFormat="1" x14ac:dyDescent="0.25">
      <c r="A125" s="20"/>
      <c r="B125" s="21"/>
      <c r="C125" s="20"/>
      <c r="D125" s="20"/>
      <c r="E125" s="20"/>
      <c r="F125" s="20"/>
      <c r="G125" s="20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48"/>
      <c r="T125" s="48"/>
      <c r="U125" s="178"/>
      <c r="V125" s="48"/>
      <c r="W125" s="48"/>
      <c r="X125" s="48"/>
      <c r="Y125" s="48"/>
      <c r="Z125" s="48"/>
      <c r="AA125" s="48"/>
      <c r="AB125" s="48"/>
      <c r="AC125" s="48"/>
    </row>
    <row r="126" spans="1:29" s="43" customFormat="1" x14ac:dyDescent="0.25">
      <c r="A126" s="20"/>
      <c r="B126" s="21"/>
      <c r="C126" s="20"/>
      <c r="D126" s="20"/>
      <c r="E126" s="20"/>
      <c r="F126" s="20"/>
      <c r="G126" s="20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48"/>
      <c r="T126" s="48"/>
      <c r="U126" s="178"/>
      <c r="V126" s="48"/>
      <c r="W126" s="48"/>
      <c r="X126" s="48"/>
      <c r="Y126" s="48"/>
      <c r="Z126" s="48"/>
      <c r="AA126" s="48"/>
      <c r="AB126" s="48"/>
      <c r="AC126" s="48"/>
    </row>
    <row r="127" spans="1:29" s="43" customFormat="1" x14ac:dyDescent="0.25">
      <c r="A127" s="20"/>
      <c r="B127" s="21"/>
      <c r="C127" s="20"/>
      <c r="D127" s="20"/>
      <c r="E127" s="20"/>
      <c r="F127" s="20"/>
      <c r="G127" s="20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48"/>
      <c r="T127" s="48"/>
      <c r="U127" s="178"/>
      <c r="V127" s="48"/>
      <c r="W127" s="48"/>
      <c r="X127" s="48"/>
      <c r="Y127" s="48"/>
      <c r="Z127" s="48"/>
      <c r="AA127" s="48"/>
      <c r="AB127" s="48"/>
      <c r="AC127" s="48"/>
    </row>
    <row r="128" spans="1:29" s="43" customFormat="1" x14ac:dyDescent="0.25">
      <c r="A128" s="20"/>
      <c r="B128" s="21"/>
      <c r="C128" s="20"/>
      <c r="D128" s="20"/>
      <c r="E128" s="20"/>
      <c r="F128" s="20"/>
      <c r="G128" s="20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48"/>
      <c r="T128" s="48"/>
      <c r="U128" s="178"/>
      <c r="V128" s="48"/>
      <c r="W128" s="48"/>
      <c r="X128" s="48"/>
      <c r="Y128" s="48"/>
      <c r="Z128" s="48"/>
      <c r="AA128" s="48"/>
      <c r="AB128" s="48"/>
      <c r="AC128" s="48"/>
    </row>
    <row r="129" spans="1:29" s="43" customFormat="1" x14ac:dyDescent="0.25">
      <c r="A129" s="20"/>
      <c r="B129" s="21"/>
      <c r="C129" s="20"/>
      <c r="D129" s="20"/>
      <c r="E129" s="20"/>
      <c r="F129" s="20"/>
      <c r="G129" s="20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48"/>
      <c r="T129" s="48"/>
      <c r="U129" s="178"/>
      <c r="V129" s="48"/>
      <c r="W129" s="48"/>
      <c r="X129" s="48"/>
      <c r="Y129" s="48"/>
      <c r="Z129" s="48"/>
      <c r="AA129" s="48"/>
      <c r="AB129" s="48"/>
      <c r="AC129" s="48"/>
    </row>
    <row r="130" spans="1:29" s="43" customFormat="1" x14ac:dyDescent="0.25">
      <c r="A130" s="20"/>
      <c r="B130" s="21"/>
      <c r="C130" s="20"/>
      <c r="D130" s="20"/>
      <c r="E130" s="20"/>
      <c r="F130" s="20"/>
      <c r="G130" s="20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48"/>
      <c r="T130" s="48"/>
      <c r="U130" s="178"/>
      <c r="V130" s="48"/>
      <c r="W130" s="48"/>
      <c r="X130" s="48"/>
      <c r="Y130" s="48"/>
      <c r="Z130" s="48"/>
      <c r="AA130" s="48"/>
      <c r="AB130" s="48"/>
      <c r="AC130" s="48"/>
    </row>
    <row r="131" spans="1:29" s="43" customFormat="1" x14ac:dyDescent="0.25">
      <c r="A131" s="20"/>
      <c r="B131" s="21"/>
      <c r="C131" s="20"/>
      <c r="D131" s="20"/>
      <c r="E131" s="20"/>
      <c r="F131" s="20"/>
      <c r="G131" s="20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48"/>
      <c r="T131" s="48"/>
      <c r="U131" s="178"/>
      <c r="V131" s="48"/>
      <c r="W131" s="48"/>
      <c r="X131" s="48"/>
      <c r="Y131" s="48"/>
      <c r="Z131" s="48"/>
      <c r="AA131" s="48"/>
      <c r="AB131" s="48"/>
      <c r="AC131" s="48"/>
    </row>
    <row r="132" spans="1:29" s="43" customFormat="1" x14ac:dyDescent="0.25">
      <c r="A132" s="20"/>
      <c r="B132" s="21"/>
      <c r="C132" s="20"/>
      <c r="D132" s="20"/>
      <c r="E132" s="20"/>
      <c r="F132" s="20"/>
      <c r="G132" s="20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48"/>
      <c r="T132" s="48"/>
      <c r="U132" s="178"/>
      <c r="V132" s="48"/>
      <c r="W132" s="48"/>
      <c r="X132" s="48"/>
      <c r="Y132" s="48"/>
      <c r="Z132" s="48"/>
      <c r="AA132" s="48"/>
      <c r="AB132" s="48"/>
      <c r="AC132" s="48"/>
    </row>
    <row r="133" spans="1:29" s="43" customFormat="1" x14ac:dyDescent="0.25">
      <c r="A133" s="20"/>
      <c r="B133" s="21"/>
      <c r="C133" s="20"/>
      <c r="D133" s="20"/>
      <c r="E133" s="20"/>
      <c r="F133" s="20"/>
      <c r="G133" s="20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48"/>
      <c r="T133" s="48"/>
      <c r="U133" s="178"/>
      <c r="V133" s="48"/>
      <c r="W133" s="48"/>
      <c r="X133" s="48"/>
      <c r="Y133" s="48"/>
      <c r="Z133" s="48"/>
      <c r="AA133" s="48"/>
      <c r="AB133" s="48"/>
      <c r="AC133" s="48"/>
    </row>
    <row r="134" spans="1:29" s="43" customFormat="1" x14ac:dyDescent="0.25">
      <c r="A134" s="20"/>
      <c r="B134" s="21"/>
      <c r="C134" s="20"/>
      <c r="D134" s="20"/>
      <c r="E134" s="20"/>
      <c r="F134" s="20"/>
      <c r="G134" s="20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48"/>
      <c r="T134" s="48"/>
      <c r="U134" s="178"/>
      <c r="V134" s="48"/>
      <c r="W134" s="48"/>
      <c r="X134" s="48"/>
      <c r="Y134" s="48"/>
      <c r="Z134" s="48"/>
      <c r="AA134" s="48"/>
      <c r="AB134" s="48"/>
      <c r="AC134" s="48"/>
    </row>
    <row r="135" spans="1:29" s="43" customFormat="1" x14ac:dyDescent="0.25">
      <c r="A135" s="20"/>
      <c r="B135" s="21"/>
      <c r="C135" s="20"/>
      <c r="D135" s="20"/>
      <c r="E135" s="20"/>
      <c r="F135" s="20"/>
      <c r="G135" s="20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48"/>
      <c r="T135" s="48"/>
      <c r="U135" s="178"/>
      <c r="V135" s="48"/>
      <c r="W135" s="48"/>
      <c r="X135" s="48"/>
      <c r="Y135" s="48"/>
      <c r="Z135" s="48"/>
      <c r="AA135" s="48"/>
      <c r="AB135" s="48"/>
      <c r="AC135" s="48"/>
    </row>
    <row r="136" spans="1:29" s="43" customFormat="1" x14ac:dyDescent="0.25">
      <c r="A136" s="20"/>
      <c r="B136" s="21"/>
      <c r="C136" s="20"/>
      <c r="D136" s="20"/>
      <c r="E136" s="20"/>
      <c r="F136" s="20"/>
      <c r="G136" s="20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48"/>
      <c r="T136" s="48"/>
      <c r="U136" s="178"/>
      <c r="V136" s="48"/>
      <c r="W136" s="48"/>
      <c r="X136" s="48"/>
      <c r="Y136" s="48"/>
      <c r="Z136" s="48"/>
      <c r="AA136" s="48"/>
      <c r="AB136" s="48"/>
      <c r="AC136" s="48"/>
    </row>
    <row r="137" spans="1:29" s="43" customFormat="1" x14ac:dyDescent="0.25">
      <c r="A137" s="20"/>
      <c r="B137" s="21"/>
      <c r="C137" s="20"/>
      <c r="D137" s="20"/>
      <c r="E137" s="20"/>
      <c r="F137" s="20"/>
      <c r="G137" s="20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48"/>
      <c r="T137" s="48"/>
      <c r="U137" s="178"/>
      <c r="V137" s="48"/>
      <c r="W137" s="48"/>
      <c r="X137" s="48"/>
      <c r="Y137" s="48"/>
      <c r="Z137" s="48"/>
      <c r="AA137" s="48"/>
      <c r="AB137" s="48"/>
      <c r="AC137" s="48"/>
    </row>
    <row r="138" spans="1:29" s="43" customFormat="1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44"/>
      <c r="Q138" s="24"/>
      <c r="R138" s="45"/>
      <c r="S138" s="48"/>
      <c r="T138" s="48"/>
      <c r="U138" s="178"/>
      <c r="V138" s="48"/>
      <c r="W138" s="48"/>
      <c r="X138" s="48"/>
      <c r="Y138" s="48"/>
      <c r="Z138" s="48"/>
      <c r="AA138" s="48"/>
      <c r="AB138" s="48"/>
      <c r="AC138" s="48"/>
    </row>
    <row r="139" spans="1:29" s="43" customFormat="1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44"/>
      <c r="Q139" s="24"/>
      <c r="R139" s="45"/>
      <c r="S139" s="48"/>
      <c r="T139" s="48"/>
      <c r="U139" s="178"/>
      <c r="V139" s="48"/>
      <c r="W139" s="48"/>
      <c r="X139" s="48"/>
      <c r="Y139" s="48"/>
      <c r="Z139" s="48"/>
      <c r="AA139" s="48"/>
      <c r="AB139" s="48"/>
      <c r="AC139" s="48"/>
    </row>
    <row r="140" spans="1:29" s="43" customFormat="1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44"/>
      <c r="Q140" s="24"/>
      <c r="R140" s="45"/>
      <c r="S140" s="48"/>
      <c r="T140" s="48"/>
      <c r="U140" s="178"/>
      <c r="V140" s="48"/>
      <c r="W140" s="48"/>
      <c r="X140" s="48"/>
      <c r="Y140" s="48"/>
      <c r="Z140" s="48"/>
      <c r="AA140" s="48"/>
      <c r="AB140" s="48"/>
      <c r="AC140" s="48"/>
    </row>
    <row r="141" spans="1:29" s="43" customFormat="1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44"/>
      <c r="Q141" s="24"/>
      <c r="R141" s="45"/>
      <c r="S141" s="48"/>
      <c r="T141" s="48"/>
      <c r="U141" s="178"/>
      <c r="V141" s="48"/>
      <c r="W141" s="48"/>
      <c r="X141" s="48"/>
      <c r="Y141" s="48"/>
      <c r="Z141" s="48"/>
      <c r="AA141" s="48"/>
      <c r="AB141" s="48"/>
      <c r="AC141" s="48"/>
    </row>
    <row r="142" spans="1:29" s="43" customFormat="1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44"/>
      <c r="Q142" s="24"/>
      <c r="R142" s="45"/>
      <c r="S142" s="48"/>
      <c r="T142" s="48"/>
      <c r="U142" s="178"/>
      <c r="V142" s="48"/>
      <c r="W142" s="48"/>
      <c r="X142" s="48"/>
      <c r="Y142" s="48"/>
      <c r="Z142" s="48"/>
      <c r="AA142" s="48"/>
      <c r="AB142" s="48"/>
      <c r="AC142" s="48"/>
    </row>
    <row r="143" spans="1:29" s="43" customFormat="1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44"/>
      <c r="Q143" s="24"/>
      <c r="R143" s="45"/>
      <c r="S143" s="48"/>
      <c r="T143" s="48"/>
      <c r="U143" s="178"/>
      <c r="V143" s="48"/>
      <c r="W143" s="48"/>
      <c r="X143" s="48"/>
      <c r="Y143" s="48"/>
      <c r="Z143" s="48"/>
      <c r="AA143" s="48"/>
      <c r="AB143" s="48"/>
      <c r="AC143" s="48"/>
    </row>
    <row r="144" spans="1:29" s="43" customFormat="1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44"/>
      <c r="Q144" s="24"/>
      <c r="R144" s="45"/>
      <c r="S144" s="48"/>
      <c r="T144" s="48"/>
      <c r="U144" s="178"/>
      <c r="V144" s="48"/>
      <c r="W144" s="48"/>
      <c r="X144" s="48"/>
      <c r="Y144" s="48"/>
      <c r="Z144" s="48"/>
      <c r="AA144" s="48"/>
      <c r="AB144" s="48"/>
      <c r="AC144" s="48"/>
    </row>
    <row r="145" spans="1:29" s="43" customFormat="1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44"/>
      <c r="Q145" s="24"/>
      <c r="R145" s="45"/>
      <c r="S145" s="48"/>
      <c r="T145" s="48"/>
      <c r="U145" s="178"/>
      <c r="V145" s="48"/>
      <c r="W145" s="48"/>
      <c r="X145" s="48"/>
      <c r="Y145" s="48"/>
      <c r="Z145" s="48"/>
      <c r="AA145" s="48"/>
      <c r="AB145" s="48"/>
      <c r="AC145" s="48"/>
    </row>
    <row r="146" spans="1:29" s="43" customFormat="1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44"/>
      <c r="Q146" s="24"/>
      <c r="R146" s="45"/>
      <c r="S146" s="48"/>
      <c r="T146" s="48"/>
      <c r="U146" s="178"/>
      <c r="V146" s="48"/>
      <c r="W146" s="48"/>
      <c r="X146" s="48"/>
      <c r="Y146" s="48"/>
      <c r="Z146" s="48"/>
      <c r="AA146" s="48"/>
      <c r="AB146" s="48"/>
      <c r="AC146" s="48"/>
    </row>
    <row r="147" spans="1:29" s="43" customFormat="1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44"/>
      <c r="Q147" s="24"/>
      <c r="R147" s="45"/>
      <c r="S147" s="48"/>
      <c r="T147" s="48"/>
      <c r="U147" s="178"/>
      <c r="V147" s="48"/>
      <c r="W147" s="48"/>
      <c r="X147" s="48"/>
      <c r="Y147" s="48"/>
      <c r="Z147" s="48"/>
      <c r="AA147" s="48"/>
      <c r="AB147" s="48"/>
      <c r="AC147" s="48"/>
    </row>
    <row r="148" spans="1:29" s="43" customFormat="1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44"/>
      <c r="Q148" s="24"/>
      <c r="R148" s="45"/>
      <c r="S148" s="48"/>
      <c r="T148" s="48"/>
      <c r="U148" s="178"/>
      <c r="V148" s="48"/>
      <c r="W148" s="48"/>
      <c r="X148" s="48"/>
      <c r="Y148" s="48"/>
      <c r="Z148" s="48"/>
      <c r="AA148" s="48"/>
      <c r="AB148" s="48"/>
      <c r="AC148" s="48"/>
    </row>
    <row r="149" spans="1:29" s="43" customFormat="1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44"/>
      <c r="Q149" s="24"/>
      <c r="R149" s="45"/>
      <c r="S149" s="48"/>
      <c r="T149" s="48"/>
      <c r="U149" s="178"/>
      <c r="V149" s="48"/>
      <c r="W149" s="48"/>
      <c r="X149" s="48"/>
      <c r="Y149" s="48"/>
      <c r="Z149" s="48"/>
      <c r="AA149" s="48"/>
      <c r="AB149" s="48"/>
      <c r="AC149" s="48"/>
    </row>
    <row r="150" spans="1:29" s="43" customFormat="1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44"/>
      <c r="Q150" s="24"/>
      <c r="R150" s="45"/>
      <c r="S150" s="48"/>
      <c r="T150" s="48"/>
      <c r="U150" s="178"/>
      <c r="V150" s="48"/>
      <c r="W150" s="48"/>
      <c r="X150" s="48"/>
      <c r="Y150" s="48"/>
      <c r="Z150" s="48"/>
      <c r="AA150" s="48"/>
      <c r="AB150" s="48"/>
      <c r="AC150" s="48"/>
    </row>
    <row r="151" spans="1:29" s="43" customFormat="1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44"/>
      <c r="Q151" s="24"/>
      <c r="R151" s="45"/>
      <c r="S151" s="48"/>
      <c r="T151" s="48"/>
      <c r="U151" s="178"/>
      <c r="V151" s="48"/>
      <c r="W151" s="48"/>
      <c r="X151" s="48"/>
      <c r="Y151" s="48"/>
      <c r="Z151" s="48"/>
      <c r="AA151" s="48"/>
      <c r="AB151" s="48"/>
      <c r="AC151" s="48"/>
    </row>
    <row r="152" spans="1:29" s="43" customFormat="1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44"/>
      <c r="Q152" s="24"/>
      <c r="R152" s="45"/>
      <c r="S152" s="53"/>
      <c r="T152" s="53"/>
      <c r="U152" s="177"/>
      <c r="V152" s="53"/>
      <c r="W152" s="53"/>
      <c r="X152" s="53"/>
      <c r="Y152" s="53"/>
      <c r="Z152" s="53"/>
      <c r="AA152" s="53"/>
      <c r="AB152" s="53"/>
      <c r="AC152" s="53"/>
    </row>
    <row r="153" spans="1:29" s="43" customFormat="1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44"/>
      <c r="Q153" s="24"/>
      <c r="R153" s="45"/>
      <c r="S153" s="53"/>
      <c r="T153" s="53"/>
      <c r="U153" s="177"/>
      <c r="V153" s="53"/>
      <c r="W153" s="53"/>
      <c r="X153" s="53"/>
      <c r="Y153" s="53"/>
      <c r="Z153" s="53"/>
      <c r="AA153" s="53"/>
      <c r="AB153" s="53"/>
      <c r="AC153" s="53"/>
    </row>
    <row r="154" spans="1:29" s="43" customFormat="1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44"/>
      <c r="Q154" s="24"/>
      <c r="R154" s="45"/>
      <c r="S154" s="53"/>
      <c r="T154" s="53"/>
      <c r="U154" s="177"/>
      <c r="V154" s="53"/>
      <c r="W154" s="53"/>
      <c r="X154" s="53"/>
      <c r="Y154" s="53"/>
      <c r="Z154" s="53"/>
      <c r="AA154" s="53"/>
      <c r="AB154" s="53"/>
      <c r="AC154" s="53"/>
    </row>
    <row r="155" spans="1:29" s="43" customFormat="1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44"/>
      <c r="Q155" s="24"/>
      <c r="R155" s="45"/>
      <c r="S155" s="53"/>
      <c r="T155" s="53"/>
      <c r="U155" s="177"/>
      <c r="V155" s="53"/>
      <c r="W155" s="53"/>
      <c r="X155" s="53"/>
      <c r="Y155" s="53"/>
      <c r="Z155" s="53"/>
      <c r="AA155" s="53"/>
      <c r="AB155" s="53"/>
      <c r="AC155" s="53"/>
    </row>
    <row r="156" spans="1:29" s="43" customFormat="1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44"/>
      <c r="Q156" s="24"/>
      <c r="R156" s="45"/>
      <c r="S156" s="53"/>
      <c r="T156" s="53"/>
      <c r="U156" s="177"/>
      <c r="V156" s="53"/>
      <c r="W156" s="53"/>
      <c r="X156" s="53"/>
      <c r="Y156" s="53"/>
      <c r="Z156" s="53"/>
      <c r="AA156" s="53"/>
      <c r="AB156" s="53"/>
      <c r="AC156" s="53"/>
    </row>
    <row r="157" spans="1:29" s="43" customFormat="1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44"/>
      <c r="Q157" s="24"/>
      <c r="R157" s="45"/>
      <c r="S157" s="53"/>
      <c r="T157" s="53"/>
      <c r="U157" s="177"/>
      <c r="V157" s="53"/>
      <c r="W157" s="53"/>
      <c r="X157" s="53"/>
      <c r="Y157" s="53"/>
      <c r="Z157" s="53"/>
      <c r="AA157" s="53"/>
      <c r="AB157" s="53"/>
      <c r="AC157" s="53"/>
    </row>
  </sheetData>
  <mergeCells count="47">
    <mergeCell ref="A38:B38"/>
    <mergeCell ref="A2:R2"/>
    <mergeCell ref="O5:O7"/>
    <mergeCell ref="H4:O4"/>
    <mergeCell ref="H5:L5"/>
    <mergeCell ref="H6:H7"/>
    <mergeCell ref="P6:R6"/>
    <mergeCell ref="N6:N7"/>
    <mergeCell ref="F5:F7"/>
    <mergeCell ref="G5:G7"/>
    <mergeCell ref="I6:I7"/>
    <mergeCell ref="K6:K7"/>
    <mergeCell ref="J6:J7"/>
    <mergeCell ref="L6:L7"/>
    <mergeCell ref="F4:G4"/>
    <mergeCell ref="A53:N53"/>
    <mergeCell ref="M5:N5"/>
    <mergeCell ref="P4:Q4"/>
    <mergeCell ref="P3:R3"/>
    <mergeCell ref="A35:A36"/>
    <mergeCell ref="D6:D7"/>
    <mergeCell ref="C6:C7"/>
    <mergeCell ref="A3:A7"/>
    <mergeCell ref="B3:B7"/>
    <mergeCell ref="C3:E5"/>
    <mergeCell ref="E6:E7"/>
    <mergeCell ref="A29:R29"/>
    <mergeCell ref="A34:R34"/>
    <mergeCell ref="M6:M7"/>
    <mergeCell ref="F3:O3"/>
    <mergeCell ref="A37:B37"/>
    <mergeCell ref="A1:R1"/>
    <mergeCell ref="A43:B43"/>
    <mergeCell ref="A64:D64"/>
    <mergeCell ref="K60:R60"/>
    <mergeCell ref="K59:R59"/>
    <mergeCell ref="A45:B45"/>
    <mergeCell ref="A46:N46"/>
    <mergeCell ref="A47:N47"/>
    <mergeCell ref="A49:N49"/>
    <mergeCell ref="A48:N48"/>
    <mergeCell ref="A62:D62"/>
    <mergeCell ref="A52:N52"/>
    <mergeCell ref="A50:N50"/>
    <mergeCell ref="A54:N54"/>
    <mergeCell ref="A51:N51"/>
    <mergeCell ref="K62:R62"/>
  </mergeCells>
  <conditionalFormatting sqref="S1:W1048576">
    <cfRule type="containsText" dxfId="0" priority="1" operator="containsText" text="FALSE">
      <formula>NOT(ISERROR(SEARCH("FALSE",S1)))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70" fitToHeight="0" orientation="landscape" r:id="rId1"/>
  <rowBreaks count="1" manualBreakCount="1">
    <brk id="33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Титул.НП_Маг._Політ_2022</vt:lpstr>
      <vt:lpstr>Навч_план_Maг_Політ_2022</vt:lpstr>
      <vt:lpstr>Аркуш1</vt:lpstr>
      <vt:lpstr>Навч_план_Maг_Політ_2022!Заголовки_для_печати</vt:lpstr>
      <vt:lpstr>Навч_план_Maг_Політ_2022!Область_печати</vt:lpstr>
      <vt:lpstr>Титул.НП_Маг._Політ_2022!Область_печати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Vitaliy Zavadskyi</dc:creator>
  <cp:lastModifiedBy>Андрей</cp:lastModifiedBy>
  <cp:lastPrinted>2022-02-23T13:28:35Z</cp:lastPrinted>
  <dcterms:created xsi:type="dcterms:W3CDTF">2017-02-17T15:43:28Z</dcterms:created>
  <dcterms:modified xsi:type="dcterms:W3CDTF">2022-04-14T17:49:43Z</dcterms:modified>
</cp:coreProperties>
</file>