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-2022\ОП_ФІЛОС_МАГ\2022\"/>
    </mc:Choice>
  </mc:AlternateContent>
  <bookViews>
    <workbookView xWindow="0" yWindow="0" windowWidth="28800" windowHeight="11895" activeTab="1"/>
  </bookViews>
  <sheets>
    <sheet name="Титул_2022" sheetId="2" r:id="rId1"/>
    <sheet name="План_2022" sheetId="8" r:id="rId2"/>
    <sheet name="Вибіркова_частина" sheetId="9" r:id="rId3"/>
  </sheets>
  <definedNames>
    <definedName name="А" localSheetId="0">#REF!</definedName>
    <definedName name="А">#REF!</definedName>
    <definedName name="А1" localSheetId="0">#REF!</definedName>
    <definedName name="А1">#REF!</definedName>
    <definedName name="_xlnm.Print_Titles" localSheetId="2">Вибіркова_частина!$8:$8</definedName>
    <definedName name="_xlnm.Print_Titles" localSheetId="1">План_2022!$8:$8</definedName>
    <definedName name="_xlnm.Print_Area" localSheetId="2">Вибіркова_частина!$A$1:$AI$34</definedName>
    <definedName name="_xlnm.Print_Area" localSheetId="1">План_2022!$A$1:$AI$66</definedName>
    <definedName name="_xlnm.Print_Area" localSheetId="0">Титул_2022!$A$1:$BI$28</definedName>
    <definedName name="с22" localSheetId="2">#REF!</definedName>
    <definedName name="с22" localSheetId="0">#REF!</definedName>
    <definedName name="с22">#REF!</definedName>
    <definedName name="с222" localSheetId="2">#REF!</definedName>
    <definedName name="с222" localSheetId="0">#REF!</definedName>
    <definedName name="с222">#REF!</definedName>
  </definedNames>
  <calcPr calcId="162913" refMode="R1C1"/>
</workbook>
</file>

<file path=xl/calcChain.xml><?xml version="1.0" encoding="utf-8"?>
<calcChain xmlns="http://schemas.openxmlformats.org/spreadsheetml/2006/main">
  <c r="G33" i="9" l="1"/>
  <c r="I33" i="9"/>
  <c r="J33" i="9"/>
  <c r="K33" i="9"/>
  <c r="L33" i="9"/>
  <c r="M33" i="9"/>
  <c r="N33" i="9"/>
  <c r="P33" i="9"/>
  <c r="Q33" i="9"/>
  <c r="R33" i="9"/>
  <c r="S33" i="9"/>
  <c r="H32" i="9"/>
  <c r="V32" i="9" s="1"/>
  <c r="F32" i="9"/>
  <c r="H31" i="9"/>
  <c r="V31" i="9" s="1"/>
  <c r="F31" i="9"/>
  <c r="H30" i="9"/>
  <c r="V30" i="9" s="1"/>
  <c r="F30" i="9"/>
  <c r="H29" i="9"/>
  <c r="F29" i="9"/>
  <c r="H28" i="9"/>
  <c r="V28" i="9" s="1"/>
  <c r="F28" i="9"/>
  <c r="H27" i="9"/>
  <c r="V27" i="9" s="1"/>
  <c r="F27" i="9"/>
  <c r="O26" i="9"/>
  <c r="H26" i="9"/>
  <c r="V26" i="9" s="1"/>
  <c r="F26" i="9"/>
  <c r="F33" i="9" s="1"/>
  <c r="BI23" i="2"/>
  <c r="BI22" i="2"/>
  <c r="O58" i="8"/>
  <c r="O57" i="8"/>
  <c r="O59" i="8"/>
  <c r="O60" i="8"/>
  <c r="O56" i="8"/>
  <c r="Z28" i="8"/>
  <c r="D41" i="8"/>
  <c r="C41" i="8"/>
  <c r="F18" i="8"/>
  <c r="F19" i="8"/>
  <c r="F20" i="8"/>
  <c r="F21" i="8"/>
  <c r="F22" i="8"/>
  <c r="F23" i="8"/>
  <c r="F24" i="8"/>
  <c r="F25" i="8"/>
  <c r="F26" i="8"/>
  <c r="F27" i="8"/>
  <c r="F28" i="8"/>
  <c r="F29" i="8"/>
  <c r="AB33" i="8"/>
  <c r="AA33" i="8"/>
  <c r="Z33" i="8"/>
  <c r="W33" i="8"/>
  <c r="V33" i="8"/>
  <c r="U33" i="8"/>
  <c r="F33" i="8"/>
  <c r="O33" i="8"/>
  <c r="X33" i="8" s="1"/>
  <c r="G30" i="8"/>
  <c r="F17" i="8"/>
  <c r="Z21" i="9"/>
  <c r="W20" i="9"/>
  <c r="H20" i="9"/>
  <c r="V20" i="9" s="1"/>
  <c r="H21" i="9"/>
  <c r="V21" i="9" s="1"/>
  <c r="F20" i="9"/>
  <c r="F21" i="9"/>
  <c r="X34" i="9"/>
  <c r="W34" i="9"/>
  <c r="V34" i="9"/>
  <c r="U34" i="9"/>
  <c r="AC32" i="9"/>
  <c r="AB32" i="9"/>
  <c r="AA32" i="9"/>
  <c r="Z32" i="9"/>
  <c r="W32" i="9"/>
  <c r="U32" i="9"/>
  <c r="AC31" i="9"/>
  <c r="AB31" i="9"/>
  <c r="AA31" i="9"/>
  <c r="Z31" i="9"/>
  <c r="W31" i="9"/>
  <c r="U31" i="9"/>
  <c r="AC30" i="9"/>
  <c r="AB30" i="9"/>
  <c r="AA30" i="9"/>
  <c r="Z30" i="9"/>
  <c r="W30" i="9"/>
  <c r="U30" i="9"/>
  <c r="AC29" i="9"/>
  <c r="AB29" i="9"/>
  <c r="AA29" i="9"/>
  <c r="Z29" i="9"/>
  <c r="W29" i="9"/>
  <c r="U29" i="9"/>
  <c r="V29" i="9"/>
  <c r="AC28" i="9"/>
  <c r="AB28" i="9"/>
  <c r="AA28" i="9"/>
  <c r="Z28" i="9"/>
  <c r="W28" i="9"/>
  <c r="U28" i="9"/>
  <c r="AC27" i="9"/>
  <c r="AB27" i="9"/>
  <c r="AA27" i="9"/>
  <c r="Z27" i="9"/>
  <c r="W27" i="9"/>
  <c r="U27" i="9"/>
  <c r="AC26" i="9"/>
  <c r="AB26" i="9"/>
  <c r="AA26" i="9"/>
  <c r="Z26" i="9"/>
  <c r="W26" i="9"/>
  <c r="U26" i="9"/>
  <c r="X25" i="9"/>
  <c r="W25" i="9"/>
  <c r="V25" i="9"/>
  <c r="U25" i="9"/>
  <c r="X24" i="9"/>
  <c r="W24" i="9"/>
  <c r="V24" i="9"/>
  <c r="U24" i="9"/>
  <c r="X23" i="9"/>
  <c r="W23" i="9"/>
  <c r="V23" i="9"/>
  <c r="U23" i="9"/>
  <c r="S22" i="9"/>
  <c r="R22" i="9"/>
  <c r="Q22" i="9"/>
  <c r="P22" i="9"/>
  <c r="N22" i="9"/>
  <c r="M22" i="9"/>
  <c r="L22" i="9"/>
  <c r="K22" i="9"/>
  <c r="J22" i="9"/>
  <c r="I22" i="9"/>
  <c r="G22" i="9"/>
  <c r="AC21" i="9"/>
  <c r="AB21" i="9"/>
  <c r="AA21" i="9"/>
  <c r="W21" i="9"/>
  <c r="U21" i="9"/>
  <c r="AC20" i="9"/>
  <c r="AB20" i="9"/>
  <c r="AA20" i="9"/>
  <c r="Z20" i="9"/>
  <c r="U20" i="9"/>
  <c r="AC19" i="9"/>
  <c r="AB19" i="9"/>
  <c r="AA19" i="9"/>
  <c r="Z19" i="9"/>
  <c r="W19" i="9"/>
  <c r="U19" i="9"/>
  <c r="H19" i="9"/>
  <c r="V19" i="9" s="1"/>
  <c r="F19" i="9"/>
  <c r="AC18" i="9"/>
  <c r="AB18" i="9"/>
  <c r="AA18" i="9"/>
  <c r="Z18" i="9"/>
  <c r="W18" i="9"/>
  <c r="U18" i="9"/>
  <c r="H18" i="9"/>
  <c r="V18" i="9" s="1"/>
  <c r="F18" i="9"/>
  <c r="AC17" i="9"/>
  <c r="AB17" i="9"/>
  <c r="AA17" i="9"/>
  <c r="Z17" i="9"/>
  <c r="W17" i="9"/>
  <c r="U17" i="9"/>
  <c r="H17" i="9"/>
  <c r="V17" i="9" s="1"/>
  <c r="F17" i="9"/>
  <c r="AC16" i="9"/>
  <c r="AB16" i="9"/>
  <c r="AA16" i="9"/>
  <c r="Z16" i="9"/>
  <c r="W16" i="9"/>
  <c r="U16" i="9"/>
  <c r="H16" i="9"/>
  <c r="V16" i="9" s="1"/>
  <c r="F16" i="9"/>
  <c r="AC15" i="9"/>
  <c r="AB15" i="9"/>
  <c r="AA15" i="9"/>
  <c r="Z15" i="9"/>
  <c r="W15" i="9"/>
  <c r="U15" i="9"/>
  <c r="H15" i="9"/>
  <c r="V15" i="9" s="1"/>
  <c r="F15" i="9"/>
  <c r="D48" i="8"/>
  <c r="O54" i="8"/>
  <c r="F37" i="8"/>
  <c r="H29" i="8"/>
  <c r="V29" i="8"/>
  <c r="H28" i="8"/>
  <c r="V28" i="8" s="1"/>
  <c r="H27" i="8"/>
  <c r="V27" i="8" s="1"/>
  <c r="H26" i="8"/>
  <c r="V26" i="8" s="1"/>
  <c r="H25" i="8"/>
  <c r="V25" i="8" s="1"/>
  <c r="H24" i="8"/>
  <c r="V24" i="8" s="1"/>
  <c r="H22" i="8"/>
  <c r="O22" i="8" s="1"/>
  <c r="X22" i="8" s="1"/>
  <c r="V22" i="8"/>
  <c r="U14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2" i="8"/>
  <c r="U34" i="8"/>
  <c r="U37" i="8"/>
  <c r="U38" i="8"/>
  <c r="U39" i="8"/>
  <c r="U44" i="8"/>
  <c r="U45" i="8"/>
  <c r="U13" i="8"/>
  <c r="Z22" i="8"/>
  <c r="AA22" i="8"/>
  <c r="AB22" i="8"/>
  <c r="AC22" i="8"/>
  <c r="Z23" i="8"/>
  <c r="AA23" i="8"/>
  <c r="AB23" i="8"/>
  <c r="AC23" i="8"/>
  <c r="Z24" i="8"/>
  <c r="AA24" i="8"/>
  <c r="AB24" i="8"/>
  <c r="AC24" i="8"/>
  <c r="Z25" i="8"/>
  <c r="AA25" i="8"/>
  <c r="AB25" i="8"/>
  <c r="AC25" i="8"/>
  <c r="Z26" i="8"/>
  <c r="AA26" i="8"/>
  <c r="AB26" i="8"/>
  <c r="AC26" i="8"/>
  <c r="Z27" i="8"/>
  <c r="AA27" i="8"/>
  <c r="AB27" i="8"/>
  <c r="AC27" i="8"/>
  <c r="AA28" i="8"/>
  <c r="AB28" i="8"/>
  <c r="AC28" i="8"/>
  <c r="Z29" i="8"/>
  <c r="AA29" i="8"/>
  <c r="AB29" i="8"/>
  <c r="AC29" i="8"/>
  <c r="Z31" i="8"/>
  <c r="AA31" i="8"/>
  <c r="AB31" i="8"/>
  <c r="AC31" i="8"/>
  <c r="Z32" i="8"/>
  <c r="AA32" i="8"/>
  <c r="AC32" i="8"/>
  <c r="Z34" i="8"/>
  <c r="AA34" i="8"/>
  <c r="AB34" i="8"/>
  <c r="Z37" i="8"/>
  <c r="AA37" i="8"/>
  <c r="AB37" i="8"/>
  <c r="Z38" i="8"/>
  <c r="AA38" i="8"/>
  <c r="AB38" i="8"/>
  <c r="Z39" i="8"/>
  <c r="AA39" i="8"/>
  <c r="AB39" i="8"/>
  <c r="Z46" i="8"/>
  <c r="Z14" i="8"/>
  <c r="AA14" i="8"/>
  <c r="AB14" i="8"/>
  <c r="AC14" i="8"/>
  <c r="Z16" i="8"/>
  <c r="AA16" i="8"/>
  <c r="AB16" i="8"/>
  <c r="AC16" i="8"/>
  <c r="Z17" i="8"/>
  <c r="AA17" i="8"/>
  <c r="AB17" i="8"/>
  <c r="AC17" i="8"/>
  <c r="Z18" i="8"/>
  <c r="AA18" i="8"/>
  <c r="AB18" i="8"/>
  <c r="AC18" i="8"/>
  <c r="Z19" i="8"/>
  <c r="AA19" i="8"/>
  <c r="AB19" i="8"/>
  <c r="AC19" i="8"/>
  <c r="Z20" i="8"/>
  <c r="AA20" i="8"/>
  <c r="AB20" i="8"/>
  <c r="AC20" i="8"/>
  <c r="Z21" i="8"/>
  <c r="AA21" i="8"/>
  <c r="AB21" i="8"/>
  <c r="AC21" i="8"/>
  <c r="AC13" i="8"/>
  <c r="AB13" i="8"/>
  <c r="AA13" i="8"/>
  <c r="Z13" i="8"/>
  <c r="AB11" i="8"/>
  <c r="AC10" i="8"/>
  <c r="AB10" i="8"/>
  <c r="AA10" i="8"/>
  <c r="Z10" i="8"/>
  <c r="AA11" i="8"/>
  <c r="Z11" i="8"/>
  <c r="W14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V32" i="8"/>
  <c r="W32" i="8"/>
  <c r="V34" i="8"/>
  <c r="W34" i="8"/>
  <c r="V37" i="8"/>
  <c r="W37" i="8"/>
  <c r="V38" i="8"/>
  <c r="W38" i="8"/>
  <c r="V39" i="8"/>
  <c r="W39" i="8"/>
  <c r="V44" i="8"/>
  <c r="W44" i="8"/>
  <c r="X44" i="8"/>
  <c r="V45" i="8"/>
  <c r="W45" i="8"/>
  <c r="X45" i="8"/>
  <c r="W46" i="8"/>
  <c r="W13" i="8"/>
  <c r="H23" i="8"/>
  <c r="V23" i="8" s="1"/>
  <c r="H21" i="8"/>
  <c r="V21" i="8" s="1"/>
  <c r="H20" i="8"/>
  <c r="V20" i="8" s="1"/>
  <c r="H19" i="8"/>
  <c r="V19" i="8" s="1"/>
  <c r="H18" i="8"/>
  <c r="V18" i="8" s="1"/>
  <c r="H17" i="8"/>
  <c r="BC24" i="2"/>
  <c r="BD24" i="2"/>
  <c r="BE24" i="2"/>
  <c r="BF24" i="2"/>
  <c r="BG24" i="2"/>
  <c r="BH24" i="2"/>
  <c r="O55" i="8"/>
  <c r="G47" i="8"/>
  <c r="P47" i="8"/>
  <c r="C48" i="8"/>
  <c r="E41" i="8"/>
  <c r="E48" i="8" s="1"/>
  <c r="G40" i="8"/>
  <c r="H40" i="8"/>
  <c r="V40" i="8" s="1"/>
  <c r="I40" i="8"/>
  <c r="J40" i="8"/>
  <c r="K40" i="8"/>
  <c r="L40" i="8"/>
  <c r="M40" i="8"/>
  <c r="W40" i="8" s="1"/>
  <c r="N40" i="8"/>
  <c r="P40" i="8"/>
  <c r="Z40" i="8"/>
  <c r="Q40" i="8"/>
  <c r="AA40" i="8" s="1"/>
  <c r="R40" i="8"/>
  <c r="AB40" i="8"/>
  <c r="S40" i="8"/>
  <c r="G35" i="8"/>
  <c r="H35" i="8"/>
  <c r="I35" i="8"/>
  <c r="J35" i="8"/>
  <c r="J41" i="8" s="1"/>
  <c r="J48" i="8" s="1"/>
  <c r="K35" i="8"/>
  <c r="L35" i="8"/>
  <c r="M35" i="8"/>
  <c r="N35" i="8"/>
  <c r="N41" i="8" s="1"/>
  <c r="N48" i="8" s="1"/>
  <c r="P35" i="8"/>
  <c r="Q35" i="8"/>
  <c r="R35" i="8"/>
  <c r="S35" i="8"/>
  <c r="I30" i="8"/>
  <c r="J30" i="8"/>
  <c r="K30" i="8"/>
  <c r="K41" i="8" s="1"/>
  <c r="K48" i="8" s="1"/>
  <c r="L30" i="8"/>
  <c r="M30" i="8"/>
  <c r="N30" i="8"/>
  <c r="P30" i="8"/>
  <c r="P41" i="8" s="1"/>
  <c r="Q30" i="8"/>
  <c r="R30" i="8"/>
  <c r="S30" i="8"/>
  <c r="G15" i="8"/>
  <c r="G41" i="8" s="1"/>
  <c r="I15" i="8"/>
  <c r="J15" i="8"/>
  <c r="K15" i="8"/>
  <c r="L15" i="8"/>
  <c r="M15" i="8"/>
  <c r="M41" i="8" s="1"/>
  <c r="M48" i="8" s="1"/>
  <c r="N15" i="8"/>
  <c r="P15" i="8"/>
  <c r="Q15" i="8"/>
  <c r="Q41" i="8" s="1"/>
  <c r="Q48" i="8" s="1"/>
  <c r="Q53" i="8" s="1"/>
  <c r="R15" i="8"/>
  <c r="R41" i="8" s="1"/>
  <c r="S15" i="8"/>
  <c r="F46" i="8"/>
  <c r="H14" i="8"/>
  <c r="V14" i="8" s="1"/>
  <c r="H13" i="8"/>
  <c r="V13" i="8"/>
  <c r="F39" i="8"/>
  <c r="O39" i="8" s="1"/>
  <c r="F38" i="8"/>
  <c r="F34" i="8"/>
  <c r="F32" i="8"/>
  <c r="O32" i="8" s="1"/>
  <c r="F14" i="8"/>
  <c r="S47" i="8"/>
  <c r="Q47" i="8"/>
  <c r="N47" i="8"/>
  <c r="M47" i="8"/>
  <c r="W47" i="8"/>
  <c r="L47" i="8"/>
  <c r="K47" i="8"/>
  <c r="J47" i="8"/>
  <c r="I47" i="8"/>
  <c r="F13" i="8"/>
  <c r="F15" i="8" s="1"/>
  <c r="BB24" i="2"/>
  <c r="H46" i="8"/>
  <c r="H47" i="8"/>
  <c r="V47" i="8" s="1"/>
  <c r="U30" i="8"/>
  <c r="O29" i="8"/>
  <c r="X29" i="8" s="1"/>
  <c r="V35" i="8"/>
  <c r="O24" i="8"/>
  <c r="V46" i="8"/>
  <c r="W30" i="8"/>
  <c r="U35" i="8"/>
  <c r="AC46" i="8"/>
  <c r="I41" i="8"/>
  <c r="I48" i="8" s="1"/>
  <c r="O18" i="8"/>
  <c r="X18" i="8" s="1"/>
  <c r="O26" i="8"/>
  <c r="X26" i="8" s="1"/>
  <c r="F40" i="8"/>
  <c r="O17" i="8"/>
  <c r="X17" i="8" s="1"/>
  <c r="O38" i="8"/>
  <c r="X38" i="8" s="1"/>
  <c r="S41" i="8"/>
  <c r="S48" i="8" s="1"/>
  <c r="S53" i="8" s="1"/>
  <c r="F30" i="8"/>
  <c r="O37" i="8"/>
  <c r="X37" i="8"/>
  <c r="W35" i="8"/>
  <c r="O14" i="8"/>
  <c r="O21" i="8"/>
  <c r="X21" i="8" s="1"/>
  <c r="R47" i="8"/>
  <c r="U47" i="8" s="1"/>
  <c r="AB46" i="8"/>
  <c r="U46" i="8"/>
  <c r="O20" i="8"/>
  <c r="X20" i="8" s="1"/>
  <c r="O19" i="8"/>
  <c r="AA46" i="8"/>
  <c r="F47" i="8"/>
  <c r="U15" i="8"/>
  <c r="O46" i="8"/>
  <c r="O47" i="8" s="1"/>
  <c r="G48" i="8" l="1"/>
  <c r="W41" i="8"/>
  <c r="R48" i="8"/>
  <c r="R53" i="8" s="1"/>
  <c r="AA48" i="8"/>
  <c r="AA50" i="8" s="1"/>
  <c r="Q52" i="8" s="1"/>
  <c r="O52" i="8" s="1"/>
  <c r="X47" i="8"/>
  <c r="X32" i="8"/>
  <c r="F35" i="8"/>
  <c r="F41" i="8" s="1"/>
  <c r="F48" i="8" s="1"/>
  <c r="W15" i="8"/>
  <c r="O13" i="8"/>
  <c r="L41" i="8"/>
  <c r="L48" i="8" s="1"/>
  <c r="AB48" i="8"/>
  <c r="W22" i="9"/>
  <c r="X46" i="8"/>
  <c r="U40" i="8"/>
  <c r="H15" i="8"/>
  <c r="V15" i="8" s="1"/>
  <c r="H30" i="8"/>
  <c r="H41" i="8" s="1"/>
  <c r="AC48" i="8"/>
  <c r="AC50" i="8" s="1"/>
  <c r="S52" i="8" s="1"/>
  <c r="X39" i="8"/>
  <c r="X14" i="8"/>
  <c r="O25" i="8"/>
  <c r="X25" i="8" s="1"/>
  <c r="BI24" i="2"/>
  <c r="Z48" i="8"/>
  <c r="Z50" i="8" s="1"/>
  <c r="P52" i="8" s="1"/>
  <c r="O27" i="9"/>
  <c r="O33" i="9" s="1"/>
  <c r="O29" i="9"/>
  <c r="H33" i="9"/>
  <c r="O30" i="9"/>
  <c r="X30" i="9" s="1"/>
  <c r="O32" i="9"/>
  <c r="X32" i="9" s="1"/>
  <c r="O19" i="9"/>
  <c r="X19" i="9" s="1"/>
  <c r="O21" i="9"/>
  <c r="X21" i="9" s="1"/>
  <c r="O15" i="9"/>
  <c r="O28" i="9"/>
  <c r="O31" i="9"/>
  <c r="X31" i="9" s="1"/>
  <c r="O20" i="9"/>
  <c r="X20" i="9" s="1"/>
  <c r="O18" i="9"/>
  <c r="X18" i="9" s="1"/>
  <c r="F22" i="9"/>
  <c r="O16" i="9"/>
  <c r="X16" i="9" s="1"/>
  <c r="H22" i="9"/>
  <c r="V22" i="9" s="1"/>
  <c r="W33" i="9"/>
  <c r="X28" i="9"/>
  <c r="O17" i="9"/>
  <c r="X17" i="9" s="1"/>
  <c r="X27" i="9"/>
  <c r="X29" i="9"/>
  <c r="X15" i="9"/>
  <c r="P48" i="8"/>
  <c r="U48" i="8" s="1"/>
  <c r="U41" i="8"/>
  <c r="W48" i="8"/>
  <c r="V17" i="8"/>
  <c r="O23" i="8"/>
  <c r="X23" i="8" s="1"/>
  <c r="X19" i="8"/>
  <c r="O28" i="8"/>
  <c r="X28" i="8" s="1"/>
  <c r="X24" i="8"/>
  <c r="O40" i="8"/>
  <c r="X40" i="8" s="1"/>
  <c r="O34" i="8"/>
  <c r="O35" i="8" s="1"/>
  <c r="X35" i="8" s="1"/>
  <c r="AB50" i="8"/>
  <c r="R52" i="8" s="1"/>
  <c r="X26" i="9"/>
  <c r="V33" i="9"/>
  <c r="U33" i="9"/>
  <c r="U22" i="9"/>
  <c r="O27" i="8"/>
  <c r="V30" i="8" l="1"/>
  <c r="X13" i="8"/>
  <c r="O15" i="8"/>
  <c r="X15" i="8"/>
  <c r="O22" i="9"/>
  <c r="X22" i="9" s="1"/>
  <c r="X33" i="9"/>
  <c r="H48" i="8"/>
  <c r="V48" i="8" s="1"/>
  <c r="V41" i="8"/>
  <c r="X34" i="8"/>
  <c r="P53" i="8"/>
  <c r="O53" i="8" s="1"/>
  <c r="O30" i="8"/>
  <c r="O41" i="8"/>
  <c r="O48" i="8" s="1"/>
  <c r="X30" i="8"/>
  <c r="X27" i="8"/>
  <c r="X48" i="8" l="1"/>
  <c r="X41" i="8"/>
</calcChain>
</file>

<file path=xl/sharedStrings.xml><?xml version="1.0" encoding="utf-8"?>
<sst xmlns="http://schemas.openxmlformats.org/spreadsheetml/2006/main" count="297" uniqueCount="213">
  <si>
    <t>Разом</t>
  </si>
  <si>
    <t>НАВЧАЛЬНИЙ ПЛАН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</si>
  <si>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</si>
  <si>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</si>
  <si>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</si>
  <si>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</si>
  <si>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</si>
  <si>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</si>
  <si>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</si>
  <si>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</si>
  <si>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</si>
  <si>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</si>
  <si>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</si>
  <si>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</si>
  <si>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</si>
  <si>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</si>
  <si>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</si>
  <si>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</si>
  <si>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</si>
  <si>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</si>
  <si>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</si>
  <si>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</si>
  <si>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</si>
  <si>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</si>
  <si>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</si>
  <si>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</si>
  <si>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</si>
  <si>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</si>
  <si>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</si>
  <si>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</si>
  <si>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П</t>
  </si>
  <si>
    <t>Примітка:</t>
  </si>
  <si>
    <t>Теоретичне навчання</t>
  </si>
  <si>
    <t>ІІ. Зведені дані по використанню часу (тижнів)</t>
  </si>
  <si>
    <t>лекції</t>
  </si>
  <si>
    <t>практичні</t>
  </si>
  <si>
    <t>семінарські</t>
  </si>
  <si>
    <t>лабораторні</t>
  </si>
  <si>
    <t>"Погоджено"</t>
  </si>
  <si>
    <t>Екзамена-ційні сесії</t>
  </si>
  <si>
    <t>Підсумкові атестації</t>
  </si>
  <si>
    <t>Київський університет імені Бориса Грінченка</t>
  </si>
  <si>
    <t>НМЦ стандартизації та якості освіти</t>
  </si>
  <si>
    <t>=</t>
  </si>
  <si>
    <t>Екзаменаційна сесія</t>
  </si>
  <si>
    <t>III. План навчального процесу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</si>
  <si>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</si>
  <si>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</si>
  <si>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</si>
  <si>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</si>
  <si>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</si>
  <si>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</si>
  <si>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</si>
  <si>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</si>
  <si>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</si>
  <si>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</si>
  <si>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</si>
  <si>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</si>
  <si>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</si>
  <si>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модульний контроль</t>
  </si>
  <si>
    <t>семестровий контроль</t>
  </si>
  <si>
    <t>Разом за навчальним планом</t>
  </si>
  <si>
    <r>
      <rPr>
        <b/>
        <u/>
        <sz val="16"/>
        <rFont val="Calibri"/>
        <family val="2"/>
        <charset val="204"/>
      </rPr>
      <t>денна</t>
    </r>
    <r>
      <rPr>
        <sz val="16"/>
        <rFont val="Calibri"/>
        <family val="2"/>
        <charset val="204"/>
      </rPr>
      <t xml:space="preserve"> форма навчання</t>
    </r>
  </si>
  <si>
    <t>Розподіл за курсами і семестрами кредитів</t>
  </si>
  <si>
    <t>ОДЗ.01</t>
  </si>
  <si>
    <t>ОДЗ.02</t>
  </si>
  <si>
    <t>3. Атестація</t>
  </si>
  <si>
    <t>ОП.1</t>
  </si>
  <si>
    <t>ОП.2</t>
  </si>
  <si>
    <t>ОА.1</t>
  </si>
  <si>
    <t>ОДФ.01</t>
  </si>
  <si>
    <t>ОДФ.02</t>
  </si>
  <si>
    <t>ОДФ.03</t>
  </si>
  <si>
    <t>ОДФ.04</t>
  </si>
  <si>
    <t>Формування загальних компетентностей</t>
  </si>
  <si>
    <t>тижнів теоретичного навчання</t>
  </si>
  <si>
    <t>::</t>
  </si>
  <si>
    <t>Виробничі практики дослідницькі</t>
  </si>
  <si>
    <t>Написання магістерської роботи</t>
  </si>
  <si>
    <t>В</t>
  </si>
  <si>
    <t>ІІ. Вибіркова частина</t>
  </si>
  <si>
    <t>4. Вибіркові навчальні дисципліни</t>
  </si>
  <si>
    <t>Разом за вибірковою частиною</t>
  </si>
  <si>
    <t>Виробничі практики з фаху</t>
  </si>
  <si>
    <t>2. Практика</t>
  </si>
  <si>
    <t>1 курс</t>
  </si>
  <si>
    <t>I</t>
  </si>
  <si>
    <t>II</t>
  </si>
  <si>
    <t>Разом за обов'язковою частиною</t>
  </si>
  <si>
    <t>Філософія освіти</t>
  </si>
  <si>
    <t>Актуальні проблеми філософії релігії</t>
  </si>
  <si>
    <t>Новітні релігійні рухи</t>
  </si>
  <si>
    <t>Філософський аналіз феномену науки</t>
  </si>
  <si>
    <t>Основи наукової комунікації іноземною мовою</t>
  </si>
  <si>
    <t>Деліберативна філософія</t>
  </si>
  <si>
    <t>за освітньо-науковою програмою підготовки магістра</t>
  </si>
  <si>
    <r>
      <t xml:space="preserve">спеціальність  </t>
    </r>
    <r>
      <rPr>
        <b/>
        <sz val="16"/>
        <rFont val="Calibri"/>
        <family val="2"/>
        <charset val="204"/>
      </rPr>
      <t>033  Філософія</t>
    </r>
  </si>
  <si>
    <r>
      <t xml:space="preserve">з галузі знань  </t>
    </r>
    <r>
      <rPr>
        <b/>
        <sz val="16"/>
        <rFont val="Calibri"/>
        <family val="2"/>
        <charset val="204"/>
      </rPr>
      <t>03 Гуманітарні науки</t>
    </r>
  </si>
  <si>
    <t>1. Навчальні дисципліни</t>
  </si>
  <si>
    <t>ОДФ.05</t>
  </si>
  <si>
    <t>ОДФ.06</t>
  </si>
  <si>
    <t>ОДФ.07</t>
  </si>
  <si>
    <t>ОДФ.08</t>
  </si>
  <si>
    <t>Педагогіка і психологія вищої школи</t>
  </si>
  <si>
    <t>ОДФ.09</t>
  </si>
  <si>
    <t>ОДФ.10</t>
  </si>
  <si>
    <t>І. Обов'язкова частина</t>
  </si>
  <si>
    <t xml:space="preserve">Методика викладання філософських дисциплін у вищій школі </t>
  </si>
  <si>
    <t>Виробнича (науково-дослідна)</t>
  </si>
  <si>
    <t>ОА.2</t>
  </si>
  <si>
    <t>Релігія і економіка</t>
  </si>
  <si>
    <t>"Затверджено"</t>
  </si>
  <si>
    <t>Рішенням Вченої ради</t>
  </si>
  <si>
    <t>Київського університету імені Бориса Грінченка</t>
  </si>
  <si>
    <t>Голова Вченої ради, ректор</t>
  </si>
  <si>
    <r>
      <t>Термін навчання -</t>
    </r>
    <r>
      <rPr>
        <b/>
        <sz val="12"/>
        <rFont val="Calibri"/>
        <family val="2"/>
        <charset val="204"/>
      </rPr>
      <t xml:space="preserve"> 1 рік 10 місяців</t>
    </r>
  </si>
  <si>
    <r>
      <t xml:space="preserve">На базі </t>
    </r>
    <r>
      <rPr>
        <b/>
        <sz val="12"/>
        <rFont val="Calibri"/>
        <family val="2"/>
        <charset val="204"/>
      </rPr>
      <t xml:space="preserve"> диплома бакалавра</t>
    </r>
  </si>
  <si>
    <t>Формування фахових компетентностей</t>
  </si>
  <si>
    <t>Рівень вищої освіти:</t>
  </si>
  <si>
    <t>другий (магістерський)</t>
  </si>
  <si>
    <t>магістр філософії</t>
  </si>
  <si>
    <t>підготовки здобувачів вищої освіти</t>
  </si>
  <si>
    <t>*</t>
  </si>
  <si>
    <t>4.1.1. Навчальні дисципліни</t>
  </si>
  <si>
    <t>4.2.1. Навчальні дисципліни</t>
  </si>
  <si>
    <t>****</t>
  </si>
  <si>
    <t>4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</si>
  <si>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</si>
  <si>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</si>
  <si>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</si>
  <si>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</si>
  <si>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</si>
  <si>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</si>
  <si>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</si>
  <si>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</si>
  <si>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</si>
  <si>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</si>
  <si>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</si>
  <si>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Навчальні практики (обов'язкова/додаткова), тижнів</t>
  </si>
  <si>
    <t>Виробничі практики (обов'язкова/додаткова), тижнів</t>
  </si>
  <si>
    <t>Переддипломна практика (обов'язкова/додаткова), тижнів</t>
  </si>
  <si>
    <t>Підсумкова атестація (обов'язкова/додаткова), тижнів</t>
  </si>
  <si>
    <t>3</t>
  </si>
  <si>
    <t>№ з/п</t>
  </si>
  <si>
    <t>ВДС.03.01</t>
  </si>
  <si>
    <t>7</t>
  </si>
  <si>
    <t>Виробничі практики</t>
  </si>
  <si>
    <t>М</t>
  </si>
  <si>
    <t>Практика вибіркова з додаткової спеціалізації без відриву</t>
  </si>
  <si>
    <t>Сакральне мистецтво</t>
  </si>
  <si>
    <t>Затверджено на засіданні Вченої ради Історико-філософського факультету</t>
  </si>
  <si>
    <t>Освітня кваліфікація:</t>
  </si>
  <si>
    <t>ВК 01.01</t>
  </si>
  <si>
    <t>ВК 01.02</t>
  </si>
  <si>
    <t>ВК 01.03</t>
  </si>
  <si>
    <t>ВК 01.04</t>
  </si>
  <si>
    <t>ВК 01.05</t>
  </si>
  <si>
    <t>ВК 01.06</t>
  </si>
  <si>
    <t>ВК 02.01</t>
  </si>
  <si>
    <t>ВК 02.02</t>
  </si>
  <si>
    <t>ВК 02.03</t>
  </si>
  <si>
    <t>ВК 02.04</t>
  </si>
  <si>
    <t>ВК 02.05</t>
  </si>
  <si>
    <t>ВК 02.06</t>
  </si>
  <si>
    <t>Організація та управління науковими проектами</t>
  </si>
  <si>
    <t>Аналітична філософія</t>
  </si>
  <si>
    <t>Трансгуманізм і кіберантропологія</t>
  </si>
  <si>
    <t>ОДФ.11</t>
  </si>
  <si>
    <t>ОДФ.12</t>
  </si>
  <si>
    <t>Українська ментальність та європейські цінності</t>
  </si>
  <si>
    <t>4.2. Вибірковий блок "Філософський вимір релігійних процесів"</t>
  </si>
  <si>
    <t>4.1.Вибірковий блок "Філософський вимір нової соціальної реальності"</t>
  </si>
  <si>
    <t>Філософія цифрової доби</t>
  </si>
  <si>
    <t>Сучасні теорії суспільства</t>
  </si>
  <si>
    <t>Філософія права і теорія справедливості</t>
  </si>
  <si>
    <t>Філософія політичної свідомості</t>
  </si>
  <si>
    <t>Філософія віртуальної реальності</t>
  </si>
  <si>
    <t>ВК 01.07</t>
  </si>
  <si>
    <t>Футурологія</t>
  </si>
  <si>
    <t>Методологія релігієзнавчих досліджень</t>
  </si>
  <si>
    <t>ВК 02.07</t>
  </si>
  <si>
    <t>Феноменологія релігії</t>
  </si>
  <si>
    <t>Філософія міста</t>
  </si>
  <si>
    <t>Філософія глобального розвитку</t>
  </si>
  <si>
    <t>Динаміка релігійних процесів в Україні та світі</t>
  </si>
  <si>
    <t>ОДФ.13</t>
  </si>
  <si>
    <t>Розрахунок тижневого навантаження студентів</t>
  </si>
  <si>
    <t>кр</t>
  </si>
  <si>
    <t>ауд</t>
  </si>
  <si>
    <t>мкр</t>
  </si>
  <si>
    <t>ср</t>
  </si>
  <si>
    <t>Виробнича (асистентська)</t>
  </si>
  <si>
    <t>ОП.3</t>
  </si>
  <si>
    <t>Креативне мислення в наукових дослідженнях</t>
  </si>
  <si>
    <t xml:space="preserve">Підготовка магістерської кваліфікаційнійної роботи </t>
  </si>
  <si>
    <t xml:space="preserve">Захист магістерської кваліфікаційнійної роботи </t>
  </si>
  <si>
    <t xml:space="preserve">Атестаційний іспит </t>
  </si>
  <si>
    <t>Актуальні проблеми дослідження історії філософії</t>
  </si>
  <si>
    <t>Переддипломна (дослідницька)</t>
  </si>
  <si>
    <t>4.1. Вибір з каталогу курсів (студент обирає дисципліни на відповідну кількість кредитів)</t>
  </si>
  <si>
    <t>2 курс</t>
  </si>
  <si>
    <t>всього</t>
  </si>
  <si>
    <t>2-4</t>
  </si>
  <si>
    <t>Переддипломна практика</t>
  </si>
  <si>
    <t>Атестація</t>
  </si>
  <si>
    <r>
      <t xml:space="preserve">Протокол №  </t>
    </r>
    <r>
      <rPr>
        <b/>
        <sz val="14"/>
        <rFont val="Calibri"/>
        <family val="2"/>
        <charset val="204"/>
      </rPr>
      <t>__</t>
    </r>
    <r>
      <rPr>
        <sz val="14"/>
        <rFont val="Calibri"/>
        <family val="2"/>
        <charset val="204"/>
      </rPr>
      <t xml:space="preserve">  від "</t>
    </r>
    <r>
      <rPr>
        <b/>
        <sz val="14"/>
        <rFont val="Calibri"/>
        <family val="2"/>
        <charset val="204"/>
      </rPr>
      <t>___</t>
    </r>
    <r>
      <rPr>
        <sz val="14"/>
        <rFont val="Calibri"/>
        <family val="2"/>
        <charset val="204"/>
      </rPr>
      <t>" ________ 2022 року</t>
    </r>
  </si>
  <si>
    <t>Голова________________ Олена Александрова</t>
  </si>
  <si>
    <t xml:space="preserve">"____" _____ 2022 р. ____________Ольга Леонтьєва </t>
  </si>
  <si>
    <t>Філософія конс'юмеризму</t>
  </si>
  <si>
    <t>___________________________  Віктор Огнев'юк</t>
  </si>
  <si>
    <t>протокол № ______ від _____.______.2022</t>
  </si>
  <si>
    <t>Теоретичні та емпіричні методи соціальних досліджень</t>
  </si>
  <si>
    <t>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</si>
</sst>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44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6"/>
      <name val="Calibri"/>
      <family val="2"/>
      <charset val="204"/>
    </font>
    <font>
      <b/>
      <u/>
      <sz val="16"/>
      <name val="Calibri"/>
      <family val="2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b/>
      <sz val="18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i/>
      <sz val="14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FF0000"/>
      <name val="Calibri"/>
      <family val="2"/>
      <charset val="204"/>
    </font>
    <font>
      <b/>
      <i/>
      <u/>
      <sz val="14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39" fillId="0" borderId="0"/>
    <xf numFmtId="0" fontId="2" fillId="0" borderId="0"/>
    <xf numFmtId="0" fontId="7" fillId="0" borderId="3" applyNumberFormat="0" applyFill="0" applyAlignment="0" applyProtection="0"/>
    <xf numFmtId="0" fontId="8" fillId="21" borderId="0" applyNumberFormat="0" applyBorder="0" applyAlignment="0" applyProtection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22" borderId="4" applyNumberFormat="0" applyFont="0" applyAlignment="0" applyProtection="0"/>
  </cellStyleXfs>
  <cellXfs count="411">
    <xf numFmtId="0" fontId="0" fillId="0" borderId="0" xfId="0"/>
    <xf numFmtId="0" fontId="17" fillId="0" borderId="0" xfId="35" applyFont="1"/>
    <xf numFmtId="0" fontId="18" fillId="0" borderId="0" xfId="35" applyFont="1"/>
    <xf numFmtId="0" fontId="19" fillId="0" borderId="0" xfId="35" applyFont="1"/>
    <xf numFmtId="0" fontId="17" fillId="0" borderId="0" xfId="35" applyFont="1" applyFill="1" applyAlignment="1"/>
    <xf numFmtId="0" fontId="21" fillId="0" borderId="0" xfId="35" applyFont="1"/>
    <xf numFmtId="0" fontId="22" fillId="0" borderId="0" xfId="35" applyFont="1"/>
    <xf numFmtId="0" fontId="22" fillId="0" borderId="0" xfId="35" applyFont="1" applyBorder="1"/>
    <xf numFmtId="0" fontId="23" fillId="0" borderId="0" xfId="35" applyFont="1" applyBorder="1"/>
    <xf numFmtId="0" fontId="22" fillId="0" borderId="0" xfId="35" applyFont="1" applyFill="1"/>
    <xf numFmtId="0" fontId="22" fillId="0" borderId="0" xfId="35" applyFont="1" applyFill="1" applyBorder="1"/>
    <xf numFmtId="0" fontId="23" fillId="0" borderId="0" xfId="35" applyFont="1" applyFill="1" applyBorder="1"/>
    <xf numFmtId="0" fontId="24" fillId="0" borderId="0" xfId="35" applyFont="1"/>
    <xf numFmtId="0" fontId="17" fillId="0" borderId="5" xfId="35" applyFont="1" applyBorder="1" applyAlignment="1">
      <alignment horizontal="center" vertical="top"/>
    </xf>
    <xf numFmtId="0" fontId="25" fillId="0" borderId="5" xfId="35" applyFont="1" applyBorder="1" applyAlignment="1">
      <alignment horizontal="center" vertical="center"/>
    </xf>
    <xf numFmtId="0" fontId="25" fillId="0" borderId="6" xfId="35" applyFont="1" applyBorder="1" applyAlignment="1">
      <alignment horizontal="center" vertical="center"/>
    </xf>
    <xf numFmtId="0" fontId="25" fillId="0" borderId="6" xfId="35" applyFont="1" applyBorder="1" applyAlignment="1">
      <alignment horizontal="center" vertical="top"/>
    </xf>
    <xf numFmtId="0" fontId="17" fillId="0" borderId="0" xfId="35" applyFont="1" applyAlignment="1">
      <alignment horizontal="center"/>
    </xf>
    <xf numFmtId="0" fontId="18" fillId="0" borderId="0" xfId="35" applyFont="1" applyAlignment="1">
      <alignment horizontal="center" vertical="center"/>
    </xf>
    <xf numFmtId="0" fontId="20" fillId="0" borderId="7" xfId="35" applyFont="1" applyBorder="1" applyAlignment="1">
      <alignment horizontal="center" vertical="center"/>
    </xf>
    <xf numFmtId="0" fontId="20" fillId="0" borderId="0" xfId="35" applyFont="1" applyAlignment="1">
      <alignment horizontal="center"/>
    </xf>
    <xf numFmtId="0" fontId="26" fillId="0" borderId="7" xfId="35" applyFont="1" applyBorder="1" applyAlignment="1">
      <alignment horizontal="center" vertical="center"/>
    </xf>
    <xf numFmtId="0" fontId="25" fillId="0" borderId="6" xfId="35" applyFont="1" applyBorder="1" applyAlignment="1">
      <alignment horizontal="center"/>
    </xf>
    <xf numFmtId="0" fontId="25" fillId="0" borderId="8" xfId="35" applyFont="1" applyBorder="1" applyAlignment="1">
      <alignment horizontal="center" vertical="center"/>
    </xf>
    <xf numFmtId="0" fontId="25" fillId="0" borderId="8" xfId="35" applyFont="1" applyBorder="1" applyAlignment="1">
      <alignment horizontal="center" vertical="top"/>
    </xf>
    <xf numFmtId="1" fontId="20" fillId="0" borderId="8" xfId="35" applyNumberFormat="1" applyFont="1" applyBorder="1" applyAlignment="1">
      <alignment horizontal="center" vertical="center" wrapText="1"/>
    </xf>
    <xf numFmtId="1" fontId="20" fillId="0" borderId="7" xfId="35" applyNumberFormat="1" applyFont="1" applyBorder="1" applyAlignment="1">
      <alignment horizontal="center" vertical="center"/>
    </xf>
    <xf numFmtId="0" fontId="20" fillId="0" borderId="8" xfId="35" applyFont="1" applyBorder="1" applyAlignment="1">
      <alignment horizontal="center" vertical="center" textRotation="90"/>
    </xf>
    <xf numFmtId="0" fontId="26" fillId="0" borderId="0" xfId="35" applyFont="1" applyAlignment="1">
      <alignment vertical="center" wrapText="1"/>
    </xf>
    <xf numFmtId="0" fontId="20" fillId="0" borderId="0" xfId="35" applyFont="1" applyAlignment="1"/>
    <xf numFmtId="0" fontId="26" fillId="0" borderId="0" xfId="35" applyFont="1" applyAlignment="1">
      <alignment vertical="top" wrapText="1"/>
    </xf>
    <xf numFmtId="0" fontId="20" fillId="0" borderId="0" xfId="35" applyFont="1" applyAlignment="1">
      <alignment vertical="center"/>
    </xf>
    <xf numFmtId="0" fontId="21" fillId="0" borderId="0" xfId="35" applyFont="1" applyAlignment="1">
      <alignment vertical="center"/>
    </xf>
    <xf numFmtId="0" fontId="21" fillId="0" borderId="0" xfId="35" applyFont="1" applyAlignment="1">
      <alignment vertical="center" wrapText="1"/>
    </xf>
    <xf numFmtId="0" fontId="18" fillId="0" borderId="0" xfId="35" applyFont="1" applyAlignment="1">
      <alignment vertical="center"/>
    </xf>
    <xf numFmtId="0" fontId="14" fillId="0" borderId="0" xfId="35" applyFont="1" applyAlignment="1">
      <alignment vertical="center"/>
    </xf>
    <xf numFmtId="0" fontId="18" fillId="0" borderId="0" xfId="35" applyFont="1" applyAlignment="1">
      <alignment vertical="center" wrapText="1"/>
    </xf>
    <xf numFmtId="0" fontId="28" fillId="0" borderId="0" xfId="35" applyFont="1" applyAlignment="1">
      <alignment vertical="top" wrapText="1"/>
    </xf>
    <xf numFmtId="0" fontId="0" fillId="0" borderId="0" xfId="0" applyAlignment="1"/>
    <xf numFmtId="0" fontId="27" fillId="0" borderId="0" xfId="35" applyFont="1" applyAlignment="1">
      <alignment vertical="center" wrapText="1"/>
    </xf>
    <xf numFmtId="0" fontId="27" fillId="0" borderId="0" xfId="35" applyFont="1" applyAlignment="1">
      <alignment vertical="top" wrapText="1"/>
    </xf>
    <xf numFmtId="0" fontId="20" fillId="0" borderId="0" xfId="35" applyFont="1"/>
    <xf numFmtId="0" fontId="20" fillId="0" borderId="0" xfId="35" applyFont="1" applyAlignment="1">
      <alignment vertical="center" wrapText="1"/>
    </xf>
    <xf numFmtId="0" fontId="30" fillId="0" borderId="0" xfId="35" applyFont="1" applyAlignment="1">
      <alignment vertical="center"/>
    </xf>
    <xf numFmtId="0" fontId="31" fillId="0" borderId="0" xfId="35" applyFont="1" applyAlignment="1">
      <alignment vertical="center"/>
    </xf>
    <xf numFmtId="0" fontId="32" fillId="0" borderId="0" xfId="35" applyFont="1" applyAlignment="1">
      <alignment vertical="center"/>
    </xf>
    <xf numFmtId="0" fontId="30" fillId="0" borderId="0" xfId="35" applyFont="1" applyAlignment="1">
      <alignment vertical="center" wrapText="1"/>
    </xf>
    <xf numFmtId="1" fontId="33" fillId="0" borderId="0" xfId="36" applyNumberFormat="1" applyFont="1" applyFill="1" applyBorder="1" applyAlignment="1">
      <alignment horizontal="center" vertical="center"/>
    </xf>
    <xf numFmtId="49" fontId="33" fillId="0" borderId="0" xfId="32" applyNumberFormat="1" applyFont="1" applyFill="1" applyBorder="1" applyAlignment="1">
      <alignment horizontal="left" vertical="center" wrapText="1"/>
    </xf>
    <xf numFmtId="0" fontId="33" fillId="0" borderId="0" xfId="36" applyFont="1" applyFill="1" applyBorder="1" applyAlignment="1">
      <alignment horizontal="left" vertical="center" wrapText="1"/>
    </xf>
    <xf numFmtId="1" fontId="33" fillId="0" borderId="0" xfId="36" applyNumberFormat="1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/>
    </xf>
    <xf numFmtId="165" fontId="33" fillId="0" borderId="0" xfId="36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3" fillId="0" borderId="0" xfId="36" applyFont="1" applyBorder="1" applyAlignment="1">
      <alignment vertical="center"/>
    </xf>
    <xf numFmtId="9" fontId="35" fillId="0" borderId="0" xfId="36" applyNumberFormat="1" applyFont="1" applyBorder="1" applyAlignment="1">
      <alignment vertical="center"/>
    </xf>
    <xf numFmtId="0" fontId="35" fillId="0" borderId="0" xfId="36" applyFont="1" applyBorder="1" applyAlignment="1">
      <alignment vertical="center"/>
    </xf>
    <xf numFmtId="0" fontId="33" fillId="0" borderId="0" xfId="36" applyFont="1" applyBorder="1" applyAlignment="1">
      <alignment horizontal="center" vertical="center"/>
    </xf>
    <xf numFmtId="0" fontId="33" fillId="0" borderId="0" xfId="36" applyFont="1" applyBorder="1" applyAlignment="1">
      <alignment horizontal="left" vertical="center"/>
    </xf>
    <xf numFmtId="0" fontId="35" fillId="0" borderId="15" xfId="36" applyFont="1" applyFill="1" applyBorder="1" applyAlignment="1">
      <alignment horizontal="center" vertical="center" wrapText="1"/>
    </xf>
    <xf numFmtId="0" fontId="35" fillId="0" borderId="16" xfId="36" applyFont="1" applyFill="1" applyBorder="1" applyAlignment="1">
      <alignment horizontal="center" vertical="center"/>
    </xf>
    <xf numFmtId="0" fontId="35" fillId="0" borderId="17" xfId="36" applyFont="1" applyFill="1" applyBorder="1" applyAlignment="1">
      <alignment horizontal="center" vertical="center"/>
    </xf>
    <xf numFmtId="0" fontId="33" fillId="0" borderId="15" xfId="36" applyFont="1" applyFill="1" applyBorder="1" applyAlignment="1">
      <alignment horizontal="center" vertical="center"/>
    </xf>
    <xf numFmtId="0" fontId="35" fillId="0" borderId="15" xfId="36" applyFont="1" applyFill="1" applyBorder="1" applyAlignment="1">
      <alignment horizontal="center" vertical="center"/>
    </xf>
    <xf numFmtId="1" fontId="35" fillId="0" borderId="16" xfId="36" applyNumberFormat="1" applyFont="1" applyFill="1" applyBorder="1" applyAlignment="1">
      <alignment horizontal="center" vertical="center"/>
    </xf>
    <xf numFmtId="1" fontId="35" fillId="0" borderId="15" xfId="36" applyNumberFormat="1" applyFont="1" applyFill="1" applyBorder="1" applyAlignment="1">
      <alignment horizontal="center" vertical="center"/>
    </xf>
    <xf numFmtId="1" fontId="35" fillId="0" borderId="17" xfId="36" applyNumberFormat="1" applyFont="1" applyFill="1" applyBorder="1" applyAlignment="1">
      <alignment horizontal="center" vertical="center"/>
    </xf>
    <xf numFmtId="0" fontId="35" fillId="0" borderId="11" xfId="36" applyFont="1" applyFill="1" applyBorder="1" applyAlignment="1">
      <alignment horizontal="center" vertical="center" wrapText="1"/>
    </xf>
    <xf numFmtId="0" fontId="35" fillId="0" borderId="18" xfId="36" applyFont="1" applyFill="1" applyBorder="1" applyAlignment="1">
      <alignment horizontal="center" vertical="center"/>
    </xf>
    <xf numFmtId="0" fontId="35" fillId="0" borderId="12" xfId="36" applyFont="1" applyFill="1" applyBorder="1" applyAlignment="1">
      <alignment horizontal="center" vertical="center"/>
    </xf>
    <xf numFmtId="0" fontId="33" fillId="0" borderId="12" xfId="36" applyFont="1" applyFill="1" applyBorder="1" applyAlignment="1">
      <alignment horizontal="center" vertical="center"/>
    </xf>
    <xf numFmtId="0" fontId="35" fillId="0" borderId="11" xfId="36" applyFont="1" applyFill="1" applyBorder="1" applyAlignment="1">
      <alignment horizontal="center" vertical="center"/>
    </xf>
    <xf numFmtId="1" fontId="35" fillId="0" borderId="18" xfId="36" applyNumberFormat="1" applyFont="1" applyFill="1" applyBorder="1" applyAlignment="1">
      <alignment horizontal="center" vertical="center"/>
    </xf>
    <xf numFmtId="1" fontId="35" fillId="0" borderId="11" xfId="36" applyNumberFormat="1" applyFont="1" applyFill="1" applyBorder="1" applyAlignment="1">
      <alignment horizontal="center" vertical="center"/>
    </xf>
    <xf numFmtId="1" fontId="35" fillId="0" borderId="12" xfId="36" applyNumberFormat="1" applyFont="1" applyFill="1" applyBorder="1" applyAlignment="1">
      <alignment horizontal="center" vertical="center"/>
    </xf>
    <xf numFmtId="1" fontId="33" fillId="23" borderId="13" xfId="36" applyNumberFormat="1" applyFont="1" applyFill="1" applyBorder="1" applyAlignment="1">
      <alignment horizontal="center" vertical="center"/>
    </xf>
    <xf numFmtId="0" fontId="35" fillId="0" borderId="0" xfId="36" applyFont="1" applyFill="1" applyBorder="1" applyAlignment="1">
      <alignment horizontal="center" vertical="center"/>
    </xf>
    <xf numFmtId="1" fontId="35" fillId="0" borderId="14" xfId="36" applyNumberFormat="1" applyFont="1" applyFill="1" applyBorder="1" applyAlignment="1">
      <alignment horizontal="center" vertical="center"/>
    </xf>
    <xf numFmtId="0" fontId="35" fillId="0" borderId="9" xfId="36" applyFont="1" applyFill="1" applyBorder="1" applyAlignment="1">
      <alignment horizontal="center" vertical="center" wrapText="1"/>
    </xf>
    <xf numFmtId="0" fontId="35" fillId="0" borderId="7" xfId="36" applyFont="1" applyFill="1" applyBorder="1" applyAlignment="1">
      <alignment horizontal="center" vertical="center"/>
    </xf>
    <xf numFmtId="0" fontId="35" fillId="0" borderId="10" xfId="36" applyFont="1" applyFill="1" applyBorder="1" applyAlignment="1">
      <alignment horizontal="center" vertical="center"/>
    </xf>
    <xf numFmtId="0" fontId="33" fillId="0" borderId="9" xfId="36" applyFont="1" applyFill="1" applyBorder="1" applyAlignment="1">
      <alignment horizontal="center" vertical="center"/>
    </xf>
    <xf numFmtId="0" fontId="33" fillId="0" borderId="10" xfId="36" applyFont="1" applyFill="1" applyBorder="1" applyAlignment="1">
      <alignment horizontal="center" vertical="center"/>
    </xf>
    <xf numFmtId="0" fontId="35" fillId="0" borderId="9" xfId="36" applyFont="1" applyFill="1" applyBorder="1" applyAlignment="1">
      <alignment horizontal="center" vertical="center"/>
    </xf>
    <xf numFmtId="1" fontId="35" fillId="0" borderId="7" xfId="36" applyNumberFormat="1" applyFont="1" applyFill="1" applyBorder="1" applyAlignment="1">
      <alignment horizontal="center" vertical="center"/>
    </xf>
    <xf numFmtId="1" fontId="35" fillId="0" borderId="9" xfId="36" applyNumberFormat="1" applyFont="1" applyFill="1" applyBorder="1" applyAlignment="1">
      <alignment horizontal="center" vertical="center"/>
    </xf>
    <xf numFmtId="1" fontId="35" fillId="0" borderId="10" xfId="36" applyNumberFormat="1" applyFont="1" applyFill="1" applyBorder="1" applyAlignment="1">
      <alignment horizontal="center" vertical="center"/>
    </xf>
    <xf numFmtId="0" fontId="35" fillId="0" borderId="7" xfId="36" applyFont="1" applyBorder="1" applyAlignment="1">
      <alignment horizontal="center" vertical="center"/>
    </xf>
    <xf numFmtId="0" fontId="35" fillId="0" borderId="10" xfId="36" applyFont="1" applyBorder="1" applyAlignment="1">
      <alignment horizontal="center" vertical="center"/>
    </xf>
    <xf numFmtId="1" fontId="35" fillId="0" borderId="19" xfId="36" applyNumberFormat="1" applyFont="1" applyFill="1" applyBorder="1" applyAlignment="1">
      <alignment horizontal="center" vertical="center"/>
    </xf>
    <xf numFmtId="0" fontId="35" fillId="0" borderId="18" xfId="36" applyFont="1" applyBorder="1" applyAlignment="1">
      <alignment horizontal="center" vertical="center"/>
    </xf>
    <xf numFmtId="0" fontId="35" fillId="0" borderId="12" xfId="36" applyFont="1" applyBorder="1" applyAlignment="1">
      <alignment horizontal="center" vertical="center"/>
    </xf>
    <xf numFmtId="0" fontId="33" fillId="0" borderId="11" xfId="36" applyFont="1" applyFill="1" applyBorder="1" applyAlignment="1">
      <alignment horizontal="center" vertical="center"/>
    </xf>
    <xf numFmtId="1" fontId="35" fillId="0" borderId="20" xfId="36" applyNumberFormat="1" applyFont="1" applyFill="1" applyBorder="1" applyAlignment="1">
      <alignment horizontal="center" vertical="center"/>
    </xf>
    <xf numFmtId="1" fontId="35" fillId="24" borderId="11" xfId="36" applyNumberFormat="1" applyFont="1" applyFill="1" applyBorder="1" applyAlignment="1">
      <alignment horizontal="center" vertical="center"/>
    </xf>
    <xf numFmtId="1" fontId="35" fillId="24" borderId="12" xfId="36" applyNumberFormat="1" applyFont="1" applyFill="1" applyBorder="1" applyAlignment="1">
      <alignment horizontal="center" vertical="center"/>
    </xf>
    <xf numFmtId="0" fontId="33" fillId="0" borderId="14" xfId="36" applyFont="1" applyFill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65" fontId="33" fillId="23" borderId="13" xfId="36" applyNumberFormat="1" applyFont="1" applyFill="1" applyBorder="1" applyAlignment="1">
      <alignment horizontal="center" vertical="center"/>
    </xf>
    <xf numFmtId="165" fontId="35" fillId="0" borderId="17" xfId="36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" fontId="33" fillId="25" borderId="13" xfId="36" applyNumberFormat="1" applyFont="1" applyFill="1" applyBorder="1" applyAlignment="1">
      <alignment horizontal="center" vertical="center"/>
    </xf>
    <xf numFmtId="0" fontId="33" fillId="0" borderId="21" xfId="36" applyFont="1" applyFill="1" applyBorder="1" applyAlignment="1">
      <alignment horizontal="right" vertical="center" wrapText="1"/>
    </xf>
    <xf numFmtId="1" fontId="33" fillId="0" borderId="21" xfId="36" applyNumberFormat="1" applyFont="1" applyFill="1" applyBorder="1" applyAlignment="1">
      <alignment horizontal="center" vertical="center"/>
    </xf>
    <xf numFmtId="0" fontId="33" fillId="0" borderId="22" xfId="36" applyFont="1" applyFill="1" applyBorder="1" applyAlignment="1">
      <alignment vertical="center"/>
    </xf>
    <xf numFmtId="1" fontId="33" fillId="0" borderId="17" xfId="36" applyNumberFormat="1" applyFont="1" applyFill="1" applyBorder="1" applyAlignment="1">
      <alignment horizontal="center" vertical="center"/>
    </xf>
    <xf numFmtId="1" fontId="35" fillId="0" borderId="23" xfId="36" applyNumberFormat="1" applyFont="1" applyFill="1" applyBorder="1" applyAlignment="1">
      <alignment horizontal="center" vertical="center"/>
    </xf>
    <xf numFmtId="1" fontId="33" fillId="0" borderId="10" xfId="36" applyNumberFormat="1" applyFont="1" applyFill="1" applyBorder="1" applyAlignment="1">
      <alignment horizontal="center" vertical="center"/>
    </xf>
    <xf numFmtId="1" fontId="33" fillId="0" borderId="25" xfId="36" applyNumberFormat="1" applyFont="1" applyFill="1" applyBorder="1" applyAlignment="1">
      <alignment horizontal="center" vertical="center"/>
    </xf>
    <xf numFmtId="1" fontId="33" fillId="0" borderId="26" xfId="36" applyNumberFormat="1" applyFont="1" applyFill="1" applyBorder="1" applyAlignment="1">
      <alignment horizontal="center" vertical="center"/>
    </xf>
    <xf numFmtId="1" fontId="35" fillId="0" borderId="26" xfId="36" applyNumberFormat="1" applyFont="1" applyFill="1" applyBorder="1" applyAlignment="1">
      <alignment horizontal="center" vertical="center"/>
    </xf>
    <xf numFmtId="0" fontId="33" fillId="0" borderId="0" xfId="36" applyFont="1" applyFill="1" applyBorder="1" applyAlignment="1">
      <alignment horizontal="right" vertical="center" wrapText="1"/>
    </xf>
    <xf numFmtId="1" fontId="33" fillId="0" borderId="27" xfId="36" applyNumberFormat="1" applyFont="1" applyFill="1" applyBorder="1" applyAlignment="1">
      <alignment horizontal="center" vertical="center"/>
    </xf>
    <xf numFmtId="1" fontId="35" fillId="0" borderId="26" xfId="36" applyNumberFormat="1" applyFont="1" applyBorder="1" applyAlignment="1">
      <alignment horizontal="center" vertical="center"/>
    </xf>
    <xf numFmtId="1" fontId="35" fillId="0" borderId="24" xfId="36" applyNumberFormat="1" applyFont="1" applyBorder="1" applyAlignment="1">
      <alignment horizontal="center" vertical="center"/>
    </xf>
    <xf numFmtId="1" fontId="35" fillId="0" borderId="25" xfId="36" applyNumberFormat="1" applyFont="1" applyBorder="1" applyAlignment="1">
      <alignment horizontal="center" vertical="center"/>
    </xf>
    <xf numFmtId="1" fontId="33" fillId="26" borderId="13" xfId="0" applyNumberFormat="1" applyFont="1" applyFill="1" applyBorder="1" applyAlignment="1">
      <alignment horizontal="center" vertical="center"/>
    </xf>
    <xf numFmtId="0" fontId="33" fillId="0" borderId="0" xfId="36" applyFont="1" applyFill="1" applyBorder="1" applyAlignment="1">
      <alignment vertical="center"/>
    </xf>
    <xf numFmtId="0" fontId="35" fillId="0" borderId="0" xfId="36" applyFont="1" applyFill="1" applyBorder="1" applyAlignment="1">
      <alignment horizontal="right" vertical="center" wrapText="1"/>
    </xf>
    <xf numFmtId="165" fontId="33" fillId="0" borderId="0" xfId="36" applyNumberFormat="1" applyFont="1" applyFill="1" applyBorder="1" applyAlignment="1">
      <alignment vertical="center"/>
    </xf>
    <xf numFmtId="1" fontId="33" fillId="0" borderId="0" xfId="36" applyNumberFormat="1" applyFont="1" applyFill="1" applyBorder="1" applyAlignment="1">
      <alignment vertical="center"/>
    </xf>
    <xf numFmtId="49" fontId="35" fillId="0" borderId="28" xfId="36" applyNumberFormat="1" applyFont="1" applyBorder="1" applyAlignment="1">
      <alignment vertical="center" wrapText="1"/>
    </xf>
    <xf numFmtId="49" fontId="35" fillId="0" borderId="7" xfId="36" applyNumberFormat="1" applyFont="1" applyBorder="1" applyAlignment="1">
      <alignment horizontal="center" vertical="center" wrapText="1"/>
    </xf>
    <xf numFmtId="1" fontId="33" fillId="0" borderId="28" xfId="36" applyNumberFormat="1" applyFont="1" applyFill="1" applyBorder="1" applyAlignment="1">
      <alignment vertical="center"/>
    </xf>
    <xf numFmtId="1" fontId="35" fillId="0" borderId="7" xfId="36" applyNumberFormat="1" applyFont="1" applyFill="1" applyBorder="1" applyAlignment="1">
      <alignment horizontal="right" vertical="center" wrapText="1"/>
    </xf>
    <xf numFmtId="0" fontId="35" fillId="0" borderId="7" xfId="36" applyFont="1" applyFill="1" applyBorder="1" applyAlignment="1">
      <alignment horizontal="right" vertical="center" wrapText="1"/>
    </xf>
    <xf numFmtId="49" fontId="33" fillId="0" borderId="0" xfId="32" applyNumberFormat="1" applyFont="1" applyFill="1" applyBorder="1" applyAlignment="1">
      <alignment vertical="center" wrapText="1"/>
    </xf>
    <xf numFmtId="1" fontId="33" fillId="0" borderId="0" xfId="36" applyNumberFormat="1" applyFont="1" applyFill="1" applyBorder="1" applyAlignment="1">
      <alignment vertical="center" wrapText="1"/>
    </xf>
    <xf numFmtId="0" fontId="33" fillId="0" borderId="0" xfId="36" applyFont="1" applyFill="1" applyBorder="1" applyAlignment="1">
      <alignment vertical="center" wrapText="1"/>
    </xf>
    <xf numFmtId="0" fontId="35" fillId="0" borderId="0" xfId="36" applyFont="1" applyAlignment="1">
      <alignment vertical="center"/>
    </xf>
    <xf numFmtId="0" fontId="35" fillId="0" borderId="0" xfId="36" applyFont="1" applyFill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0" xfId="36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4" borderId="12" xfId="0" applyFont="1" applyFill="1" applyBorder="1" applyAlignment="1">
      <alignment horizontal="left" vertical="center"/>
    </xf>
    <xf numFmtId="0" fontId="33" fillId="0" borderId="17" xfId="36" applyFont="1" applyFill="1" applyBorder="1" applyAlignment="1">
      <alignment horizontal="center" vertical="center" wrapText="1"/>
    </xf>
    <xf numFmtId="1" fontId="35" fillId="0" borderId="13" xfId="36" applyNumberFormat="1" applyFont="1" applyFill="1" applyBorder="1" applyAlignment="1">
      <alignment horizontal="center" vertical="center"/>
    </xf>
    <xf numFmtId="0" fontId="30" fillId="0" borderId="0" xfId="35" applyFont="1" applyAlignment="1">
      <alignment horizontal="left" vertical="center"/>
    </xf>
    <xf numFmtId="0" fontId="35" fillId="0" borderId="0" xfId="35" applyFont="1" applyAlignment="1">
      <alignment horizontal="center" vertical="center"/>
    </xf>
    <xf numFmtId="0" fontId="31" fillId="0" borderId="7" xfId="35" applyFont="1" applyBorder="1" applyAlignment="1">
      <alignment horizontal="center" vertical="center"/>
    </xf>
    <xf numFmtId="0" fontId="36" fillId="0" borderId="7" xfId="35" applyFont="1" applyBorder="1" applyAlignment="1">
      <alignment horizontal="center" vertical="center"/>
    </xf>
    <xf numFmtId="0" fontId="30" fillId="0" borderId="0" xfId="35" applyFont="1" applyAlignment="1">
      <alignment vertical="top" wrapText="1"/>
    </xf>
    <xf numFmtId="0" fontId="37" fillId="0" borderId="0" xfId="35" applyFont="1" applyAlignment="1">
      <alignment horizontal="center" vertical="center"/>
    </xf>
    <xf numFmtId="0" fontId="37" fillId="0" borderId="0" xfId="35" applyFont="1" applyAlignment="1">
      <alignment vertical="top" wrapText="1"/>
    </xf>
    <xf numFmtId="0" fontId="37" fillId="0" borderId="0" xfId="35" applyFont="1"/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27" xfId="36" applyFont="1" applyBorder="1" applyAlignment="1">
      <alignment vertical="center"/>
    </xf>
    <xf numFmtId="1" fontId="35" fillId="0" borderId="30" xfId="36" applyNumberFormat="1" applyFont="1" applyFill="1" applyBorder="1" applyAlignment="1">
      <alignment horizontal="center" vertical="center"/>
    </xf>
    <xf numFmtId="0" fontId="33" fillId="0" borderId="30" xfId="36" applyFont="1" applyFill="1" applyBorder="1" applyAlignment="1">
      <alignment horizontal="center" vertical="center" wrapText="1"/>
    </xf>
    <xf numFmtId="0" fontId="33" fillId="0" borderId="31" xfId="36" applyFont="1" applyFill="1" applyBorder="1" applyAlignment="1">
      <alignment horizontal="right" vertical="center" wrapText="1"/>
    </xf>
    <xf numFmtId="1" fontId="33" fillId="0" borderId="32" xfId="36" applyNumberFormat="1" applyFont="1" applyFill="1" applyBorder="1" applyAlignment="1">
      <alignment horizontal="center" vertical="center"/>
    </xf>
    <xf numFmtId="0" fontId="35" fillId="0" borderId="27" xfId="36" applyFont="1" applyFill="1" applyBorder="1" applyAlignment="1">
      <alignment horizontal="center" vertical="center"/>
    </xf>
    <xf numFmtId="0" fontId="33" fillId="0" borderId="22" xfId="36" applyFont="1" applyFill="1" applyBorder="1" applyAlignment="1">
      <alignment horizontal="center" vertical="center" wrapText="1"/>
    </xf>
    <xf numFmtId="0" fontId="33" fillId="0" borderId="22" xfId="36" applyFont="1" applyFill="1" applyBorder="1" applyAlignment="1">
      <alignment horizontal="right" vertical="center" wrapText="1"/>
    </xf>
    <xf numFmtId="0" fontId="33" fillId="0" borderId="33" xfId="0" applyFont="1" applyBorder="1" applyAlignment="1">
      <alignment horizontal="center" vertical="center"/>
    </xf>
    <xf numFmtId="0" fontId="26" fillId="0" borderId="7" xfId="35" applyFont="1" applyFill="1" applyBorder="1" applyAlignment="1">
      <alignment horizontal="center" vertical="center"/>
    </xf>
    <xf numFmtId="0" fontId="20" fillId="0" borderId="7" xfId="35" applyFont="1" applyFill="1" applyBorder="1" applyAlignment="1">
      <alignment horizontal="center" vertical="center"/>
    </xf>
    <xf numFmtId="0" fontId="21" fillId="0" borderId="17" xfId="36" applyFont="1" applyFill="1" applyBorder="1" applyAlignment="1">
      <alignment horizontal="left" vertical="center" wrapText="1"/>
    </xf>
    <xf numFmtId="0" fontId="21" fillId="0" borderId="10" xfId="36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35" fillId="0" borderId="34" xfId="36" applyFont="1" applyFill="1" applyBorder="1" applyAlignment="1">
      <alignment horizontal="left" vertical="center" wrapText="1"/>
    </xf>
    <xf numFmtId="1" fontId="35" fillId="0" borderId="35" xfId="36" applyNumberFormat="1" applyFont="1" applyFill="1" applyBorder="1" applyAlignment="1">
      <alignment horizontal="center" vertical="center"/>
    </xf>
    <xf numFmtId="1" fontId="35" fillId="0" borderId="8" xfId="36" applyNumberFormat="1" applyFont="1" applyFill="1" applyBorder="1" applyAlignment="1">
      <alignment horizontal="center" vertical="center"/>
    </xf>
    <xf numFmtId="1" fontId="35" fillId="0" borderId="34" xfId="36" applyNumberFormat="1" applyFont="1" applyFill="1" applyBorder="1" applyAlignment="1">
      <alignment horizontal="center" vertical="center"/>
    </xf>
    <xf numFmtId="1" fontId="35" fillId="0" borderId="36" xfId="36" applyNumberFormat="1" applyFont="1" applyFill="1" applyBorder="1" applyAlignment="1">
      <alignment horizontal="center" vertical="center"/>
    </xf>
    <xf numFmtId="0" fontId="21" fillId="0" borderId="9" xfId="36" applyFont="1" applyFill="1" applyBorder="1" applyAlignment="1">
      <alignment horizontal="center" vertical="center" wrapText="1"/>
    </xf>
    <xf numFmtId="0" fontId="21" fillId="0" borderId="15" xfId="36" applyFont="1" applyFill="1" applyBorder="1" applyAlignment="1">
      <alignment horizontal="center" vertical="center" wrapText="1"/>
    </xf>
    <xf numFmtId="0" fontId="21" fillId="0" borderId="35" xfId="36" applyFont="1" applyFill="1" applyBorder="1" applyAlignment="1">
      <alignment horizontal="center" vertical="center" wrapText="1"/>
    </xf>
    <xf numFmtId="0" fontId="35" fillId="0" borderId="17" xfId="36" applyFont="1" applyFill="1" applyBorder="1" applyAlignment="1">
      <alignment horizontal="left" vertical="center" wrapText="1"/>
    </xf>
    <xf numFmtId="0" fontId="21" fillId="0" borderId="37" xfId="36" applyFont="1" applyFill="1" applyBorder="1" applyAlignment="1">
      <alignment horizontal="center" vertical="center" wrapText="1"/>
    </xf>
    <xf numFmtId="0" fontId="35" fillId="0" borderId="38" xfId="36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/>
    </xf>
    <xf numFmtId="0" fontId="21" fillId="0" borderId="11" xfId="36" applyFont="1" applyFill="1" applyBorder="1" applyAlignment="1">
      <alignment horizontal="center" vertical="center" wrapText="1"/>
    </xf>
    <xf numFmtId="0" fontId="21" fillId="0" borderId="39" xfId="36" applyFont="1" applyFill="1" applyBorder="1" applyAlignment="1">
      <alignment vertical="center" wrapText="1"/>
    </xf>
    <xf numFmtId="0" fontId="21" fillId="0" borderId="34" xfId="36" applyFont="1" applyFill="1" applyBorder="1" applyAlignment="1">
      <alignment horizontal="left" vertical="center" wrapText="1"/>
    </xf>
    <xf numFmtId="1" fontId="35" fillId="0" borderId="38" xfId="36" applyNumberFormat="1" applyFont="1" applyFill="1" applyBorder="1" applyAlignment="1">
      <alignment horizontal="center" vertical="center"/>
    </xf>
    <xf numFmtId="0" fontId="21" fillId="0" borderId="10" xfId="36" applyFont="1" applyFill="1" applyBorder="1" applyAlignment="1">
      <alignment vertical="center" wrapText="1"/>
    </xf>
    <xf numFmtId="0" fontId="21" fillId="0" borderId="39" xfId="0" applyFont="1" applyFill="1" applyBorder="1" applyAlignment="1">
      <alignment horizontal="left" vertical="center"/>
    </xf>
    <xf numFmtId="0" fontId="35" fillId="0" borderId="37" xfId="36" applyFont="1" applyFill="1" applyBorder="1" applyAlignment="1">
      <alignment horizontal="center" vertical="center" wrapText="1"/>
    </xf>
    <xf numFmtId="0" fontId="35" fillId="0" borderId="5" xfId="36" applyFont="1" applyFill="1" applyBorder="1" applyAlignment="1">
      <alignment horizontal="center" vertical="center"/>
    </xf>
    <xf numFmtId="0" fontId="35" fillId="0" borderId="39" xfId="36" applyFont="1" applyFill="1" applyBorder="1" applyAlignment="1">
      <alignment horizontal="center" vertical="center"/>
    </xf>
    <xf numFmtId="0" fontId="33" fillId="0" borderId="39" xfId="36" applyFont="1" applyFill="1" applyBorder="1" applyAlignment="1">
      <alignment horizontal="center" vertical="center"/>
    </xf>
    <xf numFmtId="0" fontId="35" fillId="0" borderId="35" xfId="36" applyFont="1" applyFill="1" applyBorder="1" applyAlignment="1">
      <alignment horizontal="center" vertical="center" wrapText="1"/>
    </xf>
    <xf numFmtId="0" fontId="35" fillId="0" borderId="8" xfId="36" applyFont="1" applyFill="1" applyBorder="1" applyAlignment="1">
      <alignment horizontal="center" vertical="center"/>
    </xf>
    <xf numFmtId="0" fontId="35" fillId="0" borderId="34" xfId="36" applyFont="1" applyFill="1" applyBorder="1" applyAlignment="1">
      <alignment horizontal="center" vertical="center"/>
    </xf>
    <xf numFmtId="0" fontId="33" fillId="0" borderId="34" xfId="36" applyFont="1" applyFill="1" applyBorder="1" applyAlignment="1">
      <alignment horizontal="center" vertical="center"/>
    </xf>
    <xf numFmtId="0" fontId="35" fillId="0" borderId="35" xfId="36" applyFont="1" applyFill="1" applyBorder="1" applyAlignment="1">
      <alignment horizontal="center" vertical="center"/>
    </xf>
    <xf numFmtId="0" fontId="21" fillId="0" borderId="7" xfId="36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" fontId="35" fillId="0" borderId="41" xfId="36" applyNumberFormat="1" applyFont="1" applyFill="1" applyBorder="1" applyAlignment="1">
      <alignment horizontal="center" vertical="center"/>
    </xf>
    <xf numFmtId="0" fontId="35" fillId="0" borderId="42" xfId="36" applyFont="1" applyFill="1" applyBorder="1" applyAlignment="1">
      <alignment horizontal="center" vertical="center" wrapText="1"/>
    </xf>
    <xf numFmtId="0" fontId="35" fillId="0" borderId="42" xfId="36" applyFont="1" applyFill="1" applyBorder="1" applyAlignment="1">
      <alignment horizontal="center" vertical="center"/>
    </xf>
    <xf numFmtId="1" fontId="35" fillId="0" borderId="42" xfId="36" applyNumberFormat="1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36" applyFont="1" applyFill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49" fontId="35" fillId="0" borderId="44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35" fillId="0" borderId="44" xfId="36" applyNumberFormat="1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23" xfId="36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7" xfId="0" applyFont="1" applyBorder="1" applyAlignment="1">
      <alignment vertical="center"/>
    </xf>
    <xf numFmtId="0" fontId="41" fillId="0" borderId="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36" applyFont="1" applyFill="1" applyBorder="1" applyAlignment="1">
      <alignment vertical="center"/>
    </xf>
    <xf numFmtId="1" fontId="21" fillId="0" borderId="0" xfId="36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" fontId="42" fillId="0" borderId="0" xfId="0" applyNumberFormat="1" applyFont="1"/>
    <xf numFmtId="0" fontId="42" fillId="0" borderId="0" xfId="0" applyFont="1"/>
    <xf numFmtId="49" fontId="21" fillId="27" borderId="0" xfId="0" applyNumberFormat="1" applyFont="1" applyFill="1" applyBorder="1" applyAlignment="1">
      <alignment horizontal="left" vertical="center"/>
    </xf>
    <xf numFmtId="0" fontId="35" fillId="27" borderId="0" xfId="36" applyFont="1" applyFill="1" applyAlignment="1">
      <alignment vertical="center"/>
    </xf>
    <xf numFmtId="0" fontId="35" fillId="27" borderId="0" xfId="36" applyFont="1" applyFill="1" applyAlignment="1">
      <alignment horizontal="center" vertical="center"/>
    </xf>
    <xf numFmtId="0" fontId="21" fillId="27" borderId="0" xfId="0" applyFont="1" applyFill="1" applyBorder="1" applyAlignment="1">
      <alignment horizontal="left" vertical="center"/>
    </xf>
    <xf numFmtId="0" fontId="35" fillId="27" borderId="0" xfId="0" applyFont="1" applyFill="1" applyBorder="1" applyAlignment="1">
      <alignment horizontal="left" vertical="center"/>
    </xf>
    <xf numFmtId="0" fontId="33" fillId="27" borderId="0" xfId="36" applyFont="1" applyFill="1" applyAlignment="1">
      <alignment horizontal="justify" vertical="center"/>
    </xf>
    <xf numFmtId="0" fontId="33" fillId="27" borderId="0" xfId="36" applyFont="1" applyFill="1" applyAlignment="1">
      <alignment horizontal="center" vertical="center"/>
    </xf>
    <xf numFmtId="0" fontId="35" fillId="27" borderId="0" xfId="0" applyFont="1" applyFill="1" applyAlignment="1">
      <alignment horizontal="center" vertical="center"/>
    </xf>
    <xf numFmtId="0" fontId="21" fillId="0" borderId="17" xfId="0" applyFont="1" applyFill="1" applyBorder="1" applyAlignment="1">
      <alignment horizontal="justify" vertical="center"/>
    </xf>
    <xf numFmtId="0" fontId="21" fillId="0" borderId="12" xfId="0" applyFont="1" applyBorder="1" applyAlignment="1">
      <alignment horizontal="left" vertical="center" wrapText="1"/>
    </xf>
    <xf numFmtId="49" fontId="21" fillId="0" borderId="45" xfId="0" applyNumberFormat="1" applyFont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49" fontId="35" fillId="0" borderId="47" xfId="0" applyNumberFormat="1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3" fillId="0" borderId="45" xfId="36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1" fontId="35" fillId="0" borderId="46" xfId="36" applyNumberFormat="1" applyFont="1" applyFill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1" fontId="21" fillId="28" borderId="15" xfId="36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28" borderId="10" xfId="36" applyFont="1" applyFill="1" applyBorder="1" applyAlignment="1">
      <alignment horizontal="left" vertical="center" wrapText="1"/>
    </xf>
    <xf numFmtId="49" fontId="27" fillId="25" borderId="13" xfId="36" applyNumberFormat="1" applyFont="1" applyFill="1" applyBorder="1" applyAlignment="1">
      <alignment horizontal="center" vertical="center"/>
    </xf>
    <xf numFmtId="0" fontId="25" fillId="29" borderId="8" xfId="35" applyFont="1" applyFill="1" applyBorder="1" applyAlignment="1">
      <alignment horizontal="center" vertical="center"/>
    </xf>
    <xf numFmtId="0" fontId="20" fillId="29" borderId="7" xfId="35" applyFont="1" applyFill="1" applyBorder="1" applyAlignment="1">
      <alignment horizontal="center" vertical="center"/>
    </xf>
    <xf numFmtId="0" fontId="34" fillId="0" borderId="0" xfId="0" applyFont="1" applyFill="1"/>
    <xf numFmtId="0" fontId="21" fillId="0" borderId="7" xfId="36" applyNumberFormat="1" applyFont="1" applyFill="1" applyBorder="1" applyAlignment="1">
      <alignment horizontal="right" vertical="center" wrapText="1"/>
    </xf>
    <xf numFmtId="0" fontId="26" fillId="30" borderId="7" xfId="35" applyFont="1" applyFill="1" applyBorder="1" applyAlignment="1">
      <alignment horizontal="center" vertical="center"/>
    </xf>
    <xf numFmtId="49" fontId="21" fillId="0" borderId="24" xfId="36" applyNumberFormat="1" applyFont="1" applyFill="1" applyBorder="1" applyAlignment="1">
      <alignment horizontal="center" vertical="center"/>
    </xf>
    <xf numFmtId="0" fontId="31" fillId="0" borderId="0" xfId="35" applyFont="1" applyBorder="1" applyAlignment="1">
      <alignment horizontal="center" vertical="center"/>
    </xf>
    <xf numFmtId="0" fontId="30" fillId="0" borderId="0" xfId="35" applyFont="1" applyBorder="1" applyAlignment="1">
      <alignment vertical="top" wrapText="1"/>
    </xf>
    <xf numFmtId="0" fontId="37" fillId="0" borderId="0" xfId="35" applyFont="1" applyBorder="1"/>
    <xf numFmtId="0" fontId="33" fillId="28" borderId="17" xfId="36" applyFont="1" applyFill="1" applyBorder="1" applyAlignment="1">
      <alignment horizontal="center" vertical="center"/>
    </xf>
    <xf numFmtId="0" fontId="33" fillId="28" borderId="12" xfId="36" applyFont="1" applyFill="1" applyBorder="1" applyAlignment="1">
      <alignment horizontal="center" vertical="center"/>
    </xf>
    <xf numFmtId="0" fontId="33" fillId="28" borderId="34" xfId="36" applyFont="1" applyFill="1" applyBorder="1" applyAlignment="1">
      <alignment horizontal="center" vertical="center"/>
    </xf>
    <xf numFmtId="0" fontId="33" fillId="28" borderId="10" xfId="36" applyFont="1" applyFill="1" applyBorder="1" applyAlignment="1">
      <alignment horizontal="center" vertical="center"/>
    </xf>
    <xf numFmtId="0" fontId="21" fillId="28" borderId="34" xfId="36" applyFont="1" applyFill="1" applyBorder="1" applyAlignment="1">
      <alignment horizontal="left" vertical="center" wrapText="1"/>
    </xf>
    <xf numFmtId="0" fontId="21" fillId="28" borderId="10" xfId="0" applyFont="1" applyFill="1" applyBorder="1" applyAlignment="1">
      <alignment horizontal="left" vertical="center"/>
    </xf>
    <xf numFmtId="0" fontId="33" fillId="28" borderId="10" xfId="0" applyFont="1" applyFill="1" applyBorder="1" applyAlignment="1">
      <alignment horizontal="center" vertical="center"/>
    </xf>
    <xf numFmtId="0" fontId="33" fillId="28" borderId="48" xfId="0" applyFont="1" applyFill="1" applyBorder="1" applyAlignment="1">
      <alignment horizontal="center" vertical="center"/>
    </xf>
    <xf numFmtId="165" fontId="33" fillId="28" borderId="13" xfId="36" applyNumberFormat="1" applyFont="1" applyFill="1" applyBorder="1" applyAlignment="1">
      <alignment horizontal="center" vertical="center"/>
    </xf>
    <xf numFmtId="0" fontId="33" fillId="28" borderId="14" xfId="36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left" vertical="center" wrapText="1"/>
    </xf>
    <xf numFmtId="0" fontId="21" fillId="28" borderId="48" xfId="0" applyFont="1" applyFill="1" applyBorder="1" applyAlignment="1">
      <alignment horizontal="left" vertical="center" wrapText="1"/>
    </xf>
    <xf numFmtId="0" fontId="21" fillId="27" borderId="0" xfId="36" applyFont="1" applyFill="1" applyAlignment="1">
      <alignment vertical="center"/>
    </xf>
    <xf numFmtId="1" fontId="22" fillId="28" borderId="62" xfId="0" applyNumberFormat="1" applyFont="1" applyFill="1" applyBorder="1" applyAlignment="1">
      <alignment horizontal="center" vertical="center"/>
    </xf>
    <xf numFmtId="49" fontId="20" fillId="0" borderId="5" xfId="35" applyNumberFormat="1" applyFont="1" applyBorder="1" applyAlignment="1">
      <alignment horizontal="center" textRotation="90" wrapText="1"/>
    </xf>
    <xf numFmtId="49" fontId="20" fillId="0" borderId="6" xfId="35" applyNumberFormat="1" applyFont="1" applyBorder="1" applyAlignment="1">
      <alignment horizontal="center" textRotation="90" wrapText="1"/>
    </xf>
    <xf numFmtId="49" fontId="20" fillId="0" borderId="8" xfId="35" applyNumberFormat="1" applyFont="1" applyBorder="1" applyAlignment="1">
      <alignment horizontal="center" textRotation="90" wrapText="1"/>
    </xf>
    <xf numFmtId="0" fontId="20" fillId="0" borderId="28" xfId="35" applyFont="1" applyBorder="1" applyAlignment="1">
      <alignment horizontal="center" vertical="center"/>
    </xf>
    <xf numFmtId="0" fontId="20" fillId="0" borderId="50" xfId="35" applyFont="1" applyBorder="1" applyAlignment="1">
      <alignment horizontal="center" vertical="center"/>
    </xf>
    <xf numFmtId="0" fontId="20" fillId="0" borderId="38" xfId="35" applyFont="1" applyBorder="1" applyAlignment="1">
      <alignment horizontal="center" vertical="center"/>
    </xf>
    <xf numFmtId="0" fontId="20" fillId="0" borderId="51" xfId="35" applyFont="1" applyBorder="1" applyAlignment="1">
      <alignment horizontal="left" vertical="top" wrapText="1"/>
    </xf>
    <xf numFmtId="0" fontId="30" fillId="0" borderId="0" xfId="35" applyFont="1" applyBorder="1" applyAlignment="1">
      <alignment horizontal="left" vertical="top" wrapText="1"/>
    </xf>
    <xf numFmtId="49" fontId="21" fillId="0" borderId="0" xfId="35" applyNumberFormat="1" applyFont="1" applyAlignment="1">
      <alignment vertical="top" wrapText="1"/>
    </xf>
    <xf numFmtId="0" fontId="21" fillId="0" borderId="52" xfId="35" applyFont="1" applyBorder="1" applyAlignment="1">
      <alignment horizontal="left" vertical="top"/>
    </xf>
    <xf numFmtId="0" fontId="20" fillId="0" borderId="0" xfId="35" applyFont="1" applyAlignment="1">
      <alignment horizontal="left" vertical="top" wrapText="1"/>
    </xf>
    <xf numFmtId="0" fontId="30" fillId="0" borderId="0" xfId="35" applyFont="1" applyAlignment="1">
      <alignment horizontal="left" vertical="top" wrapText="1"/>
    </xf>
    <xf numFmtId="0" fontId="37" fillId="0" borderId="0" xfId="35" applyFont="1" applyAlignment="1">
      <alignment horizontal="left" vertical="top" wrapText="1"/>
    </xf>
    <xf numFmtId="0" fontId="20" fillId="0" borderId="5" xfId="35" applyFont="1" applyBorder="1" applyAlignment="1">
      <alignment horizontal="center" textRotation="90"/>
    </xf>
    <xf numFmtId="0" fontId="20" fillId="0" borderId="6" xfId="35" applyFont="1" applyBorder="1" applyAlignment="1">
      <alignment horizontal="center" textRotation="90"/>
    </xf>
    <xf numFmtId="0" fontId="20" fillId="0" borderId="8" xfId="35" applyFont="1" applyBorder="1" applyAlignment="1">
      <alignment horizontal="center" textRotation="90"/>
    </xf>
    <xf numFmtId="0" fontId="30" fillId="0" borderId="0" xfId="35" applyFont="1" applyAlignment="1">
      <alignment vertical="top" wrapText="1"/>
    </xf>
    <xf numFmtId="49" fontId="22" fillId="0" borderId="5" xfId="35" applyNumberFormat="1" applyFont="1" applyBorder="1" applyAlignment="1">
      <alignment horizontal="center" textRotation="90" wrapText="1"/>
    </xf>
    <xf numFmtId="49" fontId="22" fillId="0" borderId="6" xfId="35" applyNumberFormat="1" applyFont="1" applyBorder="1" applyAlignment="1">
      <alignment horizontal="center" textRotation="90" wrapText="1"/>
    </xf>
    <xf numFmtId="49" fontId="22" fillId="0" borderId="8" xfId="35" applyNumberFormat="1" applyFont="1" applyBorder="1" applyAlignment="1">
      <alignment horizontal="center" textRotation="90" wrapText="1"/>
    </xf>
    <xf numFmtId="0" fontId="20" fillId="0" borderId="28" xfId="35" applyFont="1" applyBorder="1" applyAlignment="1">
      <alignment horizontal="right" vertical="center"/>
    </xf>
    <xf numFmtId="0" fontId="20" fillId="0" borderId="50" xfId="35" applyFont="1" applyBorder="1" applyAlignment="1">
      <alignment horizontal="right" vertical="center"/>
    </xf>
    <xf numFmtId="0" fontId="20" fillId="0" borderId="38" xfId="35" applyFont="1" applyBorder="1" applyAlignment="1">
      <alignment horizontal="right" vertical="center"/>
    </xf>
    <xf numFmtId="0" fontId="30" fillId="0" borderId="0" xfId="35" applyFont="1" applyAlignment="1">
      <alignment horizontal="center"/>
    </xf>
    <xf numFmtId="0" fontId="20" fillId="0" borderId="0" xfId="35" applyFont="1" applyAlignment="1">
      <alignment horizontal="center"/>
    </xf>
    <xf numFmtId="0" fontId="18" fillId="0" borderId="0" xfId="35" applyFont="1" applyAlignment="1">
      <alignment horizontal="center" vertical="center"/>
    </xf>
    <xf numFmtId="0" fontId="14" fillId="0" borderId="0" xfId="35" applyFont="1" applyFill="1" applyAlignment="1">
      <alignment horizontal="center" vertical="center"/>
    </xf>
    <xf numFmtId="0" fontId="20" fillId="0" borderId="0" xfId="35" applyFont="1" applyBorder="1" applyAlignment="1">
      <alignment horizontal="center"/>
    </xf>
    <xf numFmtId="0" fontId="30" fillId="0" borderId="0" xfId="35" applyFont="1" applyBorder="1" applyAlignment="1">
      <alignment horizontal="center"/>
    </xf>
    <xf numFmtId="0" fontId="28" fillId="0" borderId="0" xfId="35" applyFont="1" applyAlignment="1">
      <alignment horizontal="center" vertical="center"/>
    </xf>
    <xf numFmtId="0" fontId="29" fillId="0" borderId="0" xfId="35" applyFont="1" applyAlignment="1">
      <alignment horizontal="center" vertical="center"/>
    </xf>
    <xf numFmtId="0" fontId="35" fillId="0" borderId="28" xfId="36" applyFont="1" applyFill="1" applyBorder="1" applyAlignment="1">
      <alignment horizontal="left" vertical="center" wrapText="1" indent="3"/>
    </xf>
    <xf numFmtId="0" fontId="35" fillId="0" borderId="50" xfId="36" applyFont="1" applyFill="1" applyBorder="1" applyAlignment="1">
      <alignment horizontal="left" vertical="center" wrapText="1" indent="3"/>
    </xf>
    <xf numFmtId="0" fontId="35" fillId="0" borderId="38" xfId="36" applyFont="1" applyFill="1" applyBorder="1" applyAlignment="1">
      <alignment horizontal="left" vertical="center" wrapText="1" indent="3"/>
    </xf>
    <xf numFmtId="0" fontId="35" fillId="0" borderId="7" xfId="36" applyFont="1" applyFill="1" applyBorder="1" applyAlignment="1">
      <alignment horizontal="left" vertical="center" wrapText="1" indent="3"/>
    </xf>
    <xf numFmtId="0" fontId="35" fillId="27" borderId="0" xfId="36" applyFont="1" applyFill="1" applyAlignment="1">
      <alignment horizontal="center" vertical="center"/>
    </xf>
    <xf numFmtId="0" fontId="27" fillId="0" borderId="61" xfId="36" applyFont="1" applyFill="1" applyBorder="1" applyAlignment="1">
      <alignment horizontal="left" vertical="center" wrapText="1"/>
    </xf>
    <xf numFmtId="0" fontId="33" fillId="0" borderId="33" xfId="36" applyFont="1" applyFill="1" applyBorder="1" applyAlignment="1">
      <alignment horizontal="left" vertical="center" wrapText="1"/>
    </xf>
    <xf numFmtId="0" fontId="33" fillId="25" borderId="13" xfId="36" applyFont="1" applyFill="1" applyBorder="1" applyAlignment="1">
      <alignment horizontal="right" vertical="center" wrapText="1"/>
    </xf>
    <xf numFmtId="0" fontId="33" fillId="0" borderId="22" xfId="36" applyFont="1" applyFill="1" applyBorder="1" applyAlignment="1">
      <alignment horizontal="center" vertical="center" wrapText="1"/>
    </xf>
    <xf numFmtId="0" fontId="33" fillId="0" borderId="0" xfId="36" applyFont="1" applyFill="1" applyBorder="1" applyAlignment="1">
      <alignment horizontal="center" vertical="center" wrapText="1"/>
    </xf>
    <xf numFmtId="0" fontId="33" fillId="26" borderId="13" xfId="0" applyFont="1" applyFill="1" applyBorder="1" applyAlignment="1">
      <alignment horizontal="center" vertical="center"/>
    </xf>
    <xf numFmtId="0" fontId="35" fillId="0" borderId="28" xfId="36" applyFont="1" applyFill="1" applyBorder="1" applyAlignment="1">
      <alignment horizontal="center" vertical="center" wrapText="1"/>
    </xf>
    <xf numFmtId="0" fontId="35" fillId="0" borderId="50" xfId="36" applyFont="1" applyFill="1" applyBorder="1" applyAlignment="1">
      <alignment horizontal="center" vertical="center" wrapText="1"/>
    </xf>
    <xf numFmtId="0" fontId="35" fillId="0" borderId="38" xfId="36" applyFont="1" applyFill="1" applyBorder="1" applyAlignment="1">
      <alignment horizontal="center" vertical="center" wrapText="1"/>
    </xf>
    <xf numFmtId="0" fontId="33" fillId="0" borderId="22" xfId="36" applyFont="1" applyFill="1" applyBorder="1" applyAlignment="1">
      <alignment horizontal="left" vertical="center" wrapText="1"/>
    </xf>
    <xf numFmtId="0" fontId="33" fillId="0" borderId="0" xfId="36" applyFont="1" applyFill="1" applyBorder="1" applyAlignment="1">
      <alignment horizontal="left" vertical="center" wrapText="1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9" xfId="0" applyNumberFormat="1" applyFont="1" applyBorder="1" applyAlignment="1">
      <alignment horizontal="center" vertical="center" wrapText="1"/>
    </xf>
    <xf numFmtId="0" fontId="35" fillId="0" borderId="23" xfId="36" applyFont="1" applyFill="1" applyBorder="1" applyAlignment="1">
      <alignment horizontal="center" vertical="center" wrapText="1"/>
    </xf>
    <xf numFmtId="0" fontId="35" fillId="0" borderId="19" xfId="36" applyFont="1" applyFill="1" applyBorder="1" applyAlignment="1">
      <alignment horizontal="center" vertical="center" wrapText="1"/>
    </xf>
    <xf numFmtId="0" fontId="33" fillId="23" borderId="13" xfId="36" applyFont="1" applyFill="1" applyBorder="1" applyAlignment="1">
      <alignment horizontal="right" vertical="center" wrapText="1"/>
    </xf>
    <xf numFmtId="0" fontId="38" fillId="0" borderId="55" xfId="36" applyFont="1" applyBorder="1" applyAlignment="1">
      <alignment horizontal="left" vertical="center"/>
    </xf>
    <xf numFmtId="0" fontId="38" fillId="0" borderId="42" xfId="36" applyFont="1" applyBorder="1" applyAlignment="1">
      <alignment horizontal="left" vertical="center"/>
    </xf>
    <xf numFmtId="0" fontId="33" fillId="0" borderId="22" xfId="36" applyFont="1" applyBorder="1" applyAlignment="1">
      <alignment horizontal="left" vertical="center"/>
    </xf>
    <xf numFmtId="0" fontId="33" fillId="0" borderId="0" xfId="36" applyFont="1" applyBorder="1" applyAlignment="1">
      <alignment horizontal="left" vertical="center"/>
    </xf>
    <xf numFmtId="0" fontId="38" fillId="0" borderId="22" xfId="36" applyFont="1" applyBorder="1" applyAlignment="1">
      <alignment horizontal="left" vertical="center"/>
    </xf>
    <xf numFmtId="0" fontId="38" fillId="0" borderId="0" xfId="36" applyFont="1" applyBorder="1" applyAlignment="1">
      <alignment horizontal="left" vertical="center"/>
    </xf>
    <xf numFmtId="0" fontId="35" fillId="0" borderId="59" xfId="0" applyFont="1" applyBorder="1" applyAlignment="1">
      <alignment horizontal="center" vertical="center" textRotation="90" wrapText="1"/>
    </xf>
    <xf numFmtId="0" fontId="35" fillId="0" borderId="60" xfId="0" applyFont="1" applyBorder="1" applyAlignment="1">
      <alignment horizontal="center" vertical="center" textRotation="90" wrapText="1"/>
    </xf>
    <xf numFmtId="0" fontId="35" fillId="0" borderId="46" xfId="0" applyFont="1" applyBorder="1" applyAlignment="1">
      <alignment horizontal="center" vertical="center" textRotation="90" wrapText="1"/>
    </xf>
    <xf numFmtId="0" fontId="35" fillId="0" borderId="37" xfId="0" applyFont="1" applyBorder="1" applyAlignment="1">
      <alignment horizontal="center" vertical="center" textRotation="90" wrapText="1"/>
    </xf>
    <xf numFmtId="0" fontId="35" fillId="0" borderId="45" xfId="0" applyFont="1" applyBorder="1" applyAlignment="1">
      <alignment horizontal="center" vertical="center" textRotation="90" wrapText="1"/>
    </xf>
    <xf numFmtId="0" fontId="35" fillId="0" borderId="5" xfId="0" applyFont="1" applyBorder="1" applyAlignment="1">
      <alignment horizontal="center" vertical="center" textRotation="90" wrapText="1"/>
    </xf>
    <xf numFmtId="0" fontId="35" fillId="0" borderId="49" xfId="0" applyFont="1" applyBorder="1" applyAlignment="1">
      <alignment horizontal="center" vertical="center" textRotation="90" wrapText="1"/>
    </xf>
    <xf numFmtId="0" fontId="35" fillId="0" borderId="39" xfId="0" applyFont="1" applyBorder="1" applyAlignment="1">
      <alignment horizontal="center" vertical="center" textRotation="90" wrapText="1"/>
    </xf>
    <xf numFmtId="0" fontId="35" fillId="0" borderId="48" xfId="0" applyFont="1" applyBorder="1" applyAlignment="1">
      <alignment horizontal="center" vertical="center" textRotation="90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4" fillId="0" borderId="45" xfId="0" applyFont="1" applyFill="1" applyBorder="1"/>
    <xf numFmtId="0" fontId="35" fillId="0" borderId="5" xfId="0" applyFont="1" applyFill="1" applyBorder="1" applyAlignment="1">
      <alignment horizontal="center" vertical="center" textRotation="90" wrapText="1"/>
    </xf>
    <xf numFmtId="0" fontId="34" fillId="0" borderId="49" xfId="0" applyFont="1" applyFill="1" applyBorder="1"/>
    <xf numFmtId="0" fontId="35" fillId="0" borderId="39" xfId="0" applyFont="1" applyFill="1" applyBorder="1" applyAlignment="1">
      <alignment horizontal="center" vertical="center" textRotation="90" wrapText="1"/>
    </xf>
    <xf numFmtId="0" fontId="34" fillId="0" borderId="48" xfId="0" applyFont="1" applyFill="1" applyBorder="1"/>
    <xf numFmtId="0" fontId="35" fillId="0" borderId="40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3" fillId="0" borderId="22" xfId="36" applyFont="1" applyBorder="1" applyAlignment="1">
      <alignment horizontal="center" vertical="center"/>
    </xf>
    <xf numFmtId="0" fontId="33" fillId="0" borderId="0" xfId="36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textRotation="90" wrapText="1"/>
    </xf>
    <xf numFmtId="0" fontId="35" fillId="0" borderId="11" xfId="0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center" textRotation="90" wrapText="1"/>
    </xf>
    <xf numFmtId="0" fontId="35" fillId="0" borderId="12" xfId="0" applyFont="1" applyBorder="1" applyAlignment="1">
      <alignment horizontal="center" vertical="center" textRotation="90" wrapText="1"/>
    </xf>
    <xf numFmtId="0" fontId="35" fillId="0" borderId="56" xfId="0" applyFont="1" applyFill="1" applyBorder="1" applyAlignment="1">
      <alignment horizontal="center" vertical="center" wrapText="1"/>
    </xf>
    <xf numFmtId="0" fontId="34" fillId="0" borderId="57" xfId="0" applyFont="1" applyFill="1" applyBorder="1"/>
    <xf numFmtId="0" fontId="34" fillId="0" borderId="58" xfId="0" applyFont="1" applyFill="1" applyBorder="1"/>
    <xf numFmtId="0" fontId="21" fillId="0" borderId="15" xfId="0" applyFont="1" applyBorder="1" applyAlignment="1">
      <alignment horizontal="center" vertical="center" wrapText="1"/>
    </xf>
    <xf numFmtId="0" fontId="27" fillId="25" borderId="13" xfId="36" applyFont="1" applyFill="1" applyBorder="1" applyAlignment="1">
      <alignment horizontal="right" vertical="center" wrapText="1"/>
    </xf>
    <xf numFmtId="0" fontId="27" fillId="0" borderId="22" xfId="36" applyFont="1" applyFill="1" applyBorder="1" applyAlignment="1">
      <alignment horizontal="left" vertical="center" wrapText="1"/>
    </xf>
    <xf numFmtId="0" fontId="43" fillId="0" borderId="0" xfId="35" applyFont="1" applyAlignment="1">
      <alignment vertical="center"/>
    </xf>
  </cellXfs>
  <cellStyles count="4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ідсотковий 2" xfId="25"/>
    <cellStyle name="Відсотковий 3" xfId="26"/>
    <cellStyle name="Вывод" xfId="27"/>
    <cellStyle name="Вычисление" xfId="28"/>
    <cellStyle name="Гіперпосилання 2" xfId="29"/>
    <cellStyle name="Грошовий 2" xfId="30"/>
    <cellStyle name="Звичайний" xfId="0" builtinId="0"/>
    <cellStyle name="Звичайний 2" xfId="31"/>
    <cellStyle name="Звичайний 3" xfId="32"/>
    <cellStyle name="Итог" xfId="33"/>
    <cellStyle name="Нейтральный" xfId="34"/>
    <cellStyle name="Обычный_b_g_new_spets_07_12_3" xfId="35"/>
    <cellStyle name="Обычный_b_z_05_03v" xfId="36"/>
    <cellStyle name="Плохой" xfId="37"/>
    <cellStyle name="Пояснение" xfId="38"/>
    <cellStyle name="Примечание" xfId="3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9"/>
  <sheetViews>
    <sheetView zoomScale="115" zoomScaleNormal="115" zoomScaleSheetLayoutView="115" workbookViewId="0">
      <selection activeCell="BG1" sqref="BG1"/>
    </sheetView>
  </sheetViews>
  <sheetFormatPr defaultColWidth="7" defaultRowHeight="12.75" x14ac:dyDescent="0.2"/>
  <cols>
    <col min="1" max="53" width="2.85546875" style="1" customWidth="1"/>
    <col min="54" max="61" width="7.28515625" style="1" customWidth="1"/>
    <col min="62" max="62" width="7" style="1" customWidth="1"/>
    <col min="63" max="16384" width="7" style="1"/>
  </cols>
  <sheetData>
    <row r="1" spans="1:71" s="2" customFormat="1" ht="20.100000000000001" customHeight="1" x14ac:dyDescent="0.35">
      <c r="A1" s="1"/>
      <c r="B1" s="324" t="s">
        <v>111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AF1" s="3"/>
      <c r="AQ1" s="43" t="s">
        <v>118</v>
      </c>
      <c r="AR1" s="44"/>
      <c r="AS1" s="44"/>
      <c r="AT1" s="44"/>
      <c r="AU1" s="44"/>
      <c r="AV1" s="44"/>
      <c r="AW1" s="44"/>
      <c r="AX1" s="43"/>
      <c r="AY1" s="43"/>
      <c r="AZ1" s="45" t="s">
        <v>119</v>
      </c>
      <c r="BA1" s="43"/>
      <c r="BC1" s="44"/>
      <c r="BD1" s="44"/>
      <c r="BE1" s="43"/>
      <c r="BF1" s="43"/>
      <c r="BG1" s="410" t="s">
        <v>212</v>
      </c>
      <c r="BH1" s="32"/>
      <c r="BI1" s="32"/>
    </row>
    <row r="2" spans="1:71" s="2" customFormat="1" ht="20.100000000000001" customHeight="1" x14ac:dyDescent="0.35">
      <c r="A2" s="1"/>
      <c r="B2" s="324" t="s">
        <v>112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AQ2" s="31" t="s">
        <v>151</v>
      </c>
      <c r="AR2" s="44"/>
      <c r="AS2" s="44"/>
      <c r="AT2" s="44"/>
      <c r="AU2" s="44"/>
      <c r="AV2" s="44"/>
      <c r="AW2" s="44"/>
      <c r="AX2" s="46"/>
      <c r="AY2" s="46"/>
      <c r="AZ2" s="45" t="s">
        <v>120</v>
      </c>
      <c r="BA2" s="46"/>
      <c r="BC2" s="44"/>
      <c r="BD2" s="44"/>
      <c r="BE2" s="46"/>
      <c r="BF2" s="46"/>
      <c r="BG2" s="33"/>
      <c r="BH2" s="33"/>
      <c r="BI2" s="33"/>
    </row>
    <row r="3" spans="1:71" s="2" customFormat="1" ht="20.100000000000001" customHeight="1" x14ac:dyDescent="0.35">
      <c r="A3" s="1"/>
      <c r="B3" s="324" t="s">
        <v>113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AQ3" s="31" t="s">
        <v>115</v>
      </c>
      <c r="AR3" s="41"/>
      <c r="AS3" s="41"/>
      <c r="AT3" s="41"/>
      <c r="AU3" s="41"/>
      <c r="AV3" s="31"/>
      <c r="AW3" s="31"/>
      <c r="AX3" s="31"/>
      <c r="AY3" s="31"/>
      <c r="AZ3" s="31"/>
      <c r="BA3" s="31"/>
      <c r="BB3" s="31"/>
      <c r="BD3" s="42"/>
      <c r="BE3" s="33"/>
      <c r="BF3" s="40"/>
      <c r="BG3" s="40"/>
      <c r="BH3" s="40"/>
      <c r="BI3" s="30"/>
    </row>
    <row r="4" spans="1:71" s="2" customFormat="1" ht="20.100000000000001" customHeight="1" x14ac:dyDescent="0.35">
      <c r="A4" s="1"/>
      <c r="B4" s="325" t="s">
        <v>210</v>
      </c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AQ4" s="29" t="s">
        <v>116</v>
      </c>
      <c r="AR4" s="41"/>
      <c r="AS4" s="41"/>
      <c r="AT4" s="41"/>
      <c r="AU4" s="41"/>
      <c r="AV4" s="31"/>
      <c r="AW4" s="31"/>
      <c r="AX4" s="31"/>
      <c r="AY4" s="31"/>
      <c r="AZ4" s="31"/>
      <c r="BA4" s="31"/>
      <c r="BB4" s="31"/>
      <c r="BC4" s="31"/>
      <c r="BD4" s="41"/>
      <c r="BE4" s="32"/>
      <c r="BF4" s="5"/>
      <c r="BG4" s="39"/>
      <c r="BH4" s="39"/>
      <c r="BI4" s="28"/>
      <c r="BJ4" s="38"/>
      <c r="BK4" s="38"/>
      <c r="BL4" s="38"/>
      <c r="BM4" s="38"/>
      <c r="BN4" s="38"/>
      <c r="BO4" s="38"/>
      <c r="BP4" s="38"/>
      <c r="BQ4" s="38"/>
      <c r="BR4" s="38"/>
      <c r="BS4" s="38"/>
    </row>
    <row r="5" spans="1:71" s="2" customFormat="1" ht="19.899999999999999" customHeight="1" x14ac:dyDescent="0.35">
      <c r="A5" s="1"/>
      <c r="B5" s="324" t="s">
        <v>114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BC5" s="31"/>
      <c r="BD5" s="31"/>
      <c r="BE5" s="32"/>
      <c r="BF5" s="32"/>
      <c r="BG5" s="32"/>
      <c r="BH5" s="32"/>
      <c r="BI5" s="31"/>
    </row>
    <row r="6" spans="1:71" s="2" customFormat="1" ht="15" customHeight="1" x14ac:dyDescent="0.35">
      <c r="A6" s="4"/>
      <c r="B6" s="328" t="s">
        <v>209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AP6" s="5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7"/>
      <c r="BD6" s="30"/>
      <c r="BE6" s="29"/>
      <c r="BF6" s="29"/>
      <c r="BG6" s="29"/>
      <c r="BH6" s="29"/>
      <c r="BI6" s="29"/>
    </row>
    <row r="7" spans="1:71" s="6" customFormat="1" ht="17.25" x14ac:dyDescent="0.25">
      <c r="B7" s="7"/>
      <c r="C7" s="8"/>
      <c r="D7" s="9"/>
      <c r="E7" s="10"/>
      <c r="F7" s="11"/>
      <c r="G7" s="10"/>
      <c r="H7" s="10"/>
      <c r="I7" s="10"/>
      <c r="J7" s="10"/>
      <c r="K7" s="10"/>
      <c r="L7" s="9"/>
      <c r="M7" s="9"/>
      <c r="N7" s="9"/>
      <c r="O7" s="9"/>
      <c r="P7" s="9"/>
      <c r="AZ7" s="12"/>
    </row>
    <row r="8" spans="1:71" s="2" customFormat="1" ht="24.95" customHeight="1" x14ac:dyDescent="0.35">
      <c r="A8" s="330" t="s">
        <v>41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</row>
    <row r="9" spans="1:71" s="2" customFormat="1" ht="30" customHeight="1" x14ac:dyDescent="0.35">
      <c r="A9" s="331" t="s">
        <v>1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</row>
    <row r="10" spans="1:71" s="2" customFormat="1" ht="21" x14ac:dyDescent="0.35">
      <c r="M10" s="327" t="s">
        <v>121</v>
      </c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</row>
    <row r="11" spans="1:71" s="2" customFormat="1" ht="21" x14ac:dyDescent="0.35">
      <c r="M11" s="35" t="s">
        <v>97</v>
      </c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1:71" s="2" customFormat="1" ht="21" x14ac:dyDescent="0.35">
      <c r="M12" s="35" t="s">
        <v>96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71" s="2" customFormat="1" ht="21" x14ac:dyDescent="0.35">
      <c r="M13" s="35" t="s">
        <v>95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71" s="2" customFormat="1" ht="21" x14ac:dyDescent="0.35">
      <c r="M14" s="326" t="s">
        <v>62</v>
      </c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</row>
    <row r="15" spans="1:71" s="2" customFormat="1" ht="21" x14ac:dyDescent="0.35">
      <c r="A15" s="310" t="s">
        <v>2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BB15" s="309" t="s">
        <v>33</v>
      </c>
      <c r="BC15" s="309"/>
      <c r="BD15" s="309"/>
      <c r="BE15" s="309"/>
      <c r="BF15" s="309"/>
      <c r="BG15" s="309"/>
      <c r="BH15" s="309"/>
      <c r="BI15" s="309"/>
    </row>
    <row r="16" spans="1:71" s="20" customFormat="1" ht="30" customHeight="1" x14ac:dyDescent="0.25">
      <c r="A16" s="314" t="s">
        <v>3</v>
      </c>
      <c r="B16" s="304" t="s">
        <v>4</v>
      </c>
      <c r="C16" s="305"/>
      <c r="D16" s="305"/>
      <c r="E16" s="306"/>
      <c r="F16" s="13"/>
      <c r="G16" s="304" t="s">
        <v>5</v>
      </c>
      <c r="H16" s="305"/>
      <c r="I16" s="306"/>
      <c r="J16" s="13"/>
      <c r="K16" s="304" t="s">
        <v>6</v>
      </c>
      <c r="L16" s="305"/>
      <c r="M16" s="305"/>
      <c r="N16" s="306"/>
      <c r="O16" s="304" t="s">
        <v>7</v>
      </c>
      <c r="P16" s="305"/>
      <c r="Q16" s="305"/>
      <c r="R16" s="306"/>
      <c r="S16" s="13"/>
      <c r="T16" s="304" t="s">
        <v>8</v>
      </c>
      <c r="U16" s="305"/>
      <c r="V16" s="306"/>
      <c r="W16" s="13"/>
      <c r="X16" s="304" t="s">
        <v>9</v>
      </c>
      <c r="Y16" s="305"/>
      <c r="Z16" s="306"/>
      <c r="AA16" s="13"/>
      <c r="AB16" s="304" t="s">
        <v>10</v>
      </c>
      <c r="AC16" s="305"/>
      <c r="AD16" s="305"/>
      <c r="AE16" s="306"/>
      <c r="AF16" s="13"/>
      <c r="AG16" s="304" t="s">
        <v>11</v>
      </c>
      <c r="AH16" s="305"/>
      <c r="AI16" s="306"/>
      <c r="AJ16" s="13"/>
      <c r="AK16" s="304" t="s">
        <v>12</v>
      </c>
      <c r="AL16" s="305"/>
      <c r="AM16" s="305"/>
      <c r="AN16" s="306"/>
      <c r="AO16" s="304" t="s">
        <v>13</v>
      </c>
      <c r="AP16" s="305"/>
      <c r="AQ16" s="305"/>
      <c r="AR16" s="306"/>
      <c r="AS16" s="13"/>
      <c r="AT16" s="304" t="s">
        <v>14</v>
      </c>
      <c r="AU16" s="305"/>
      <c r="AV16" s="306"/>
      <c r="AW16" s="13"/>
      <c r="AX16" s="304" t="s">
        <v>15</v>
      </c>
      <c r="AY16" s="305"/>
      <c r="AZ16" s="305"/>
      <c r="BA16" s="306"/>
      <c r="BB16" s="301" t="s">
        <v>32</v>
      </c>
      <c r="BC16" s="301" t="s">
        <v>44</v>
      </c>
      <c r="BD16" s="301" t="s">
        <v>40</v>
      </c>
      <c r="BE16" s="301" t="s">
        <v>83</v>
      </c>
      <c r="BF16" s="318" t="s">
        <v>77</v>
      </c>
      <c r="BG16" s="318" t="s">
        <v>78</v>
      </c>
      <c r="BH16" s="301" t="s">
        <v>16</v>
      </c>
      <c r="BI16" s="301" t="s">
        <v>17</v>
      </c>
    </row>
    <row r="17" spans="1:62" s="20" customFormat="1" ht="14.1" customHeight="1" x14ac:dyDescent="0.25">
      <c r="A17" s="315"/>
      <c r="B17" s="14"/>
      <c r="C17" s="14"/>
      <c r="D17" s="14"/>
      <c r="E17" s="14"/>
      <c r="F17" s="22">
        <v>29</v>
      </c>
      <c r="G17" s="14"/>
      <c r="H17" s="14"/>
      <c r="I17" s="14"/>
      <c r="J17" s="22">
        <v>27</v>
      </c>
      <c r="K17" s="14"/>
      <c r="L17" s="14"/>
      <c r="M17" s="14"/>
      <c r="N17" s="14"/>
      <c r="O17" s="14"/>
      <c r="P17" s="14"/>
      <c r="Q17" s="14"/>
      <c r="R17" s="14"/>
      <c r="S17" s="22">
        <v>29</v>
      </c>
      <c r="T17" s="14"/>
      <c r="U17" s="14"/>
      <c r="V17" s="14"/>
      <c r="W17" s="22">
        <v>26</v>
      </c>
      <c r="X17" s="14"/>
      <c r="Y17" s="14"/>
      <c r="Z17" s="14"/>
      <c r="AA17" s="22">
        <v>23</v>
      </c>
      <c r="AB17" s="14"/>
      <c r="AC17" s="14"/>
      <c r="AD17" s="14"/>
      <c r="AE17" s="14"/>
      <c r="AF17" s="22">
        <v>30</v>
      </c>
      <c r="AG17" s="14"/>
      <c r="AH17" s="14"/>
      <c r="AI17" s="14"/>
      <c r="AJ17" s="22">
        <v>27</v>
      </c>
      <c r="AK17" s="14"/>
      <c r="AL17" s="14"/>
      <c r="AM17" s="14"/>
      <c r="AN17" s="14"/>
      <c r="AO17" s="14"/>
      <c r="AP17" s="14"/>
      <c r="AQ17" s="14"/>
      <c r="AR17" s="14"/>
      <c r="AS17" s="22">
        <v>29</v>
      </c>
      <c r="AT17" s="14"/>
      <c r="AU17" s="14"/>
      <c r="AV17" s="14"/>
      <c r="AW17" s="22">
        <v>27</v>
      </c>
      <c r="AX17" s="14"/>
      <c r="AY17" s="14"/>
      <c r="AZ17" s="14"/>
      <c r="BA17" s="14"/>
      <c r="BB17" s="302"/>
      <c r="BC17" s="302"/>
      <c r="BD17" s="302"/>
      <c r="BE17" s="302"/>
      <c r="BF17" s="319"/>
      <c r="BG17" s="319"/>
      <c r="BH17" s="302"/>
      <c r="BI17" s="302"/>
    </row>
    <row r="18" spans="1:62" s="20" customFormat="1" ht="14.1" customHeight="1" x14ac:dyDescent="0.25">
      <c r="A18" s="315"/>
      <c r="B18" s="15"/>
      <c r="C18" s="15"/>
      <c r="D18" s="15"/>
      <c r="E18" s="15"/>
      <c r="F18" s="16" t="s">
        <v>18</v>
      </c>
      <c r="G18" s="15"/>
      <c r="H18" s="15"/>
      <c r="I18" s="15"/>
      <c r="J18" s="16" t="s">
        <v>19</v>
      </c>
      <c r="K18" s="15"/>
      <c r="L18" s="15"/>
      <c r="M18" s="15"/>
      <c r="N18" s="15"/>
      <c r="O18" s="15"/>
      <c r="P18" s="15"/>
      <c r="Q18" s="15"/>
      <c r="R18" s="15"/>
      <c r="S18" s="16" t="s">
        <v>20</v>
      </c>
      <c r="T18" s="15"/>
      <c r="U18" s="15"/>
      <c r="V18" s="15"/>
      <c r="W18" s="16" t="s">
        <v>21</v>
      </c>
      <c r="X18" s="15"/>
      <c r="Y18" s="15"/>
      <c r="Z18" s="15"/>
      <c r="AA18" s="16" t="s">
        <v>22</v>
      </c>
      <c r="AB18" s="15"/>
      <c r="AC18" s="15"/>
      <c r="AD18" s="15"/>
      <c r="AE18" s="15"/>
      <c r="AF18" s="16" t="s">
        <v>23</v>
      </c>
      <c r="AG18" s="15"/>
      <c r="AH18" s="15"/>
      <c r="AI18" s="15"/>
      <c r="AJ18" s="16" t="s">
        <v>24</v>
      </c>
      <c r="AK18" s="15"/>
      <c r="AL18" s="15"/>
      <c r="AM18" s="15"/>
      <c r="AN18" s="15"/>
      <c r="AO18" s="15"/>
      <c r="AP18" s="15"/>
      <c r="AQ18" s="15"/>
      <c r="AR18" s="15"/>
      <c r="AS18" s="16" t="s">
        <v>25</v>
      </c>
      <c r="AT18" s="15"/>
      <c r="AU18" s="15"/>
      <c r="AV18" s="15"/>
      <c r="AW18" s="16" t="s">
        <v>26</v>
      </c>
      <c r="AX18" s="15"/>
      <c r="AY18" s="15"/>
      <c r="AZ18" s="15"/>
      <c r="BA18" s="15"/>
      <c r="BB18" s="302"/>
      <c r="BC18" s="302"/>
      <c r="BD18" s="302"/>
      <c r="BE18" s="302"/>
      <c r="BF18" s="319"/>
      <c r="BG18" s="319"/>
      <c r="BH18" s="302"/>
      <c r="BI18" s="302"/>
    </row>
    <row r="19" spans="1:62" s="17" customFormat="1" ht="14.1" customHeight="1" x14ac:dyDescent="0.2">
      <c r="A19" s="315"/>
      <c r="B19" s="15">
        <v>1</v>
      </c>
      <c r="C19" s="15">
        <v>8</v>
      </c>
      <c r="D19" s="15">
        <v>15</v>
      </c>
      <c r="E19" s="15">
        <v>22</v>
      </c>
      <c r="F19" s="22">
        <v>5</v>
      </c>
      <c r="G19" s="15">
        <v>6</v>
      </c>
      <c r="H19" s="15">
        <v>13</v>
      </c>
      <c r="I19" s="15">
        <v>20</v>
      </c>
      <c r="J19" s="22">
        <v>2</v>
      </c>
      <c r="K19" s="15">
        <v>3</v>
      </c>
      <c r="L19" s="15">
        <v>10</v>
      </c>
      <c r="M19" s="15">
        <v>17</v>
      </c>
      <c r="N19" s="15">
        <v>24</v>
      </c>
      <c r="O19" s="15">
        <v>1</v>
      </c>
      <c r="P19" s="15">
        <v>8</v>
      </c>
      <c r="Q19" s="15">
        <v>15</v>
      </c>
      <c r="R19" s="15">
        <v>22</v>
      </c>
      <c r="S19" s="22">
        <v>4</v>
      </c>
      <c r="T19" s="15">
        <v>5</v>
      </c>
      <c r="U19" s="15">
        <v>12</v>
      </c>
      <c r="V19" s="15">
        <v>19</v>
      </c>
      <c r="W19" s="22">
        <v>1</v>
      </c>
      <c r="X19" s="15">
        <v>2</v>
      </c>
      <c r="Y19" s="15">
        <v>9</v>
      </c>
      <c r="Z19" s="15">
        <v>16</v>
      </c>
      <c r="AA19" s="22">
        <v>1</v>
      </c>
      <c r="AB19" s="15">
        <v>2</v>
      </c>
      <c r="AC19" s="15">
        <v>9</v>
      </c>
      <c r="AD19" s="15">
        <v>16</v>
      </c>
      <c r="AE19" s="15">
        <v>23</v>
      </c>
      <c r="AF19" s="22">
        <v>5</v>
      </c>
      <c r="AG19" s="15">
        <v>6</v>
      </c>
      <c r="AH19" s="15">
        <v>13</v>
      </c>
      <c r="AI19" s="15">
        <v>20</v>
      </c>
      <c r="AJ19" s="22">
        <v>3</v>
      </c>
      <c r="AK19" s="15">
        <v>4</v>
      </c>
      <c r="AL19" s="15">
        <v>11</v>
      </c>
      <c r="AM19" s="15">
        <v>18</v>
      </c>
      <c r="AN19" s="15">
        <v>25</v>
      </c>
      <c r="AO19" s="15">
        <v>1</v>
      </c>
      <c r="AP19" s="15">
        <v>8</v>
      </c>
      <c r="AQ19" s="15">
        <v>15</v>
      </c>
      <c r="AR19" s="15">
        <v>22</v>
      </c>
      <c r="AS19" s="22">
        <v>5</v>
      </c>
      <c r="AT19" s="15">
        <v>6</v>
      </c>
      <c r="AU19" s="15">
        <v>13</v>
      </c>
      <c r="AV19" s="15">
        <v>20</v>
      </c>
      <c r="AW19" s="22">
        <v>1</v>
      </c>
      <c r="AX19" s="15">
        <v>2</v>
      </c>
      <c r="AY19" s="15">
        <v>9</v>
      </c>
      <c r="AZ19" s="15">
        <v>16</v>
      </c>
      <c r="BA19" s="15">
        <v>23</v>
      </c>
      <c r="BB19" s="302"/>
      <c r="BC19" s="302"/>
      <c r="BD19" s="302"/>
      <c r="BE19" s="302"/>
      <c r="BF19" s="319"/>
      <c r="BG19" s="319"/>
      <c r="BH19" s="302"/>
      <c r="BI19" s="302"/>
    </row>
    <row r="20" spans="1:62" s="17" customFormat="1" ht="21.75" customHeight="1" x14ac:dyDescent="0.2">
      <c r="A20" s="316"/>
      <c r="B20" s="23">
        <v>7</v>
      </c>
      <c r="C20" s="23">
        <v>14</v>
      </c>
      <c r="D20" s="23">
        <v>21</v>
      </c>
      <c r="E20" s="23">
        <v>29</v>
      </c>
      <c r="F20" s="24" t="s">
        <v>19</v>
      </c>
      <c r="G20" s="23">
        <v>12</v>
      </c>
      <c r="H20" s="23">
        <v>19</v>
      </c>
      <c r="I20" s="23">
        <v>26</v>
      </c>
      <c r="J20" s="24" t="s">
        <v>27</v>
      </c>
      <c r="K20" s="23">
        <v>9</v>
      </c>
      <c r="L20" s="23">
        <v>16</v>
      </c>
      <c r="M20" s="23">
        <v>23</v>
      </c>
      <c r="N20" s="23">
        <v>30</v>
      </c>
      <c r="O20" s="23">
        <v>7</v>
      </c>
      <c r="P20" s="23">
        <v>14</v>
      </c>
      <c r="Q20" s="23">
        <v>21</v>
      </c>
      <c r="R20" s="23">
        <v>28</v>
      </c>
      <c r="S20" s="24" t="s">
        <v>21</v>
      </c>
      <c r="T20" s="23">
        <v>11</v>
      </c>
      <c r="U20" s="23">
        <v>18</v>
      </c>
      <c r="V20" s="23">
        <v>25</v>
      </c>
      <c r="W20" s="24" t="s">
        <v>22</v>
      </c>
      <c r="X20" s="23">
        <v>8</v>
      </c>
      <c r="Y20" s="23">
        <v>15</v>
      </c>
      <c r="Z20" s="23">
        <v>22</v>
      </c>
      <c r="AA20" s="24" t="s">
        <v>23</v>
      </c>
      <c r="AB20" s="23">
        <v>8</v>
      </c>
      <c r="AC20" s="23">
        <v>15</v>
      </c>
      <c r="AD20" s="23">
        <v>22</v>
      </c>
      <c r="AE20" s="23">
        <v>29</v>
      </c>
      <c r="AF20" s="24" t="s">
        <v>24</v>
      </c>
      <c r="AG20" s="23">
        <v>12</v>
      </c>
      <c r="AH20" s="23">
        <v>19</v>
      </c>
      <c r="AI20" s="23">
        <v>26</v>
      </c>
      <c r="AJ20" s="24" t="s">
        <v>28</v>
      </c>
      <c r="AK20" s="23">
        <v>10</v>
      </c>
      <c r="AL20" s="23">
        <v>17</v>
      </c>
      <c r="AM20" s="23">
        <v>24</v>
      </c>
      <c r="AN20" s="23">
        <v>31</v>
      </c>
      <c r="AO20" s="23">
        <v>7</v>
      </c>
      <c r="AP20" s="23">
        <v>14</v>
      </c>
      <c r="AQ20" s="23">
        <v>21</v>
      </c>
      <c r="AR20" s="23">
        <v>28</v>
      </c>
      <c r="AS20" s="24" t="s">
        <v>26</v>
      </c>
      <c r="AT20" s="23">
        <v>12</v>
      </c>
      <c r="AU20" s="23">
        <v>19</v>
      </c>
      <c r="AV20" s="23">
        <v>26</v>
      </c>
      <c r="AW20" s="24" t="s">
        <v>29</v>
      </c>
      <c r="AX20" s="23">
        <v>8</v>
      </c>
      <c r="AY20" s="23">
        <v>15</v>
      </c>
      <c r="AZ20" s="23">
        <v>22</v>
      </c>
      <c r="BA20" s="23">
        <v>31</v>
      </c>
      <c r="BB20" s="303"/>
      <c r="BC20" s="303"/>
      <c r="BD20" s="303"/>
      <c r="BE20" s="303"/>
      <c r="BF20" s="320"/>
      <c r="BG20" s="320"/>
      <c r="BH20" s="303"/>
      <c r="BI20" s="303"/>
    </row>
    <row r="21" spans="1:62" s="17" customFormat="1" ht="18.75" customHeight="1" x14ac:dyDescent="0.2">
      <c r="A21" s="27"/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23">
        <v>8</v>
      </c>
      <c r="J21" s="23">
        <v>9</v>
      </c>
      <c r="K21" s="23">
        <v>10</v>
      </c>
      <c r="L21" s="23">
        <v>11</v>
      </c>
      <c r="M21" s="23">
        <v>12</v>
      </c>
      <c r="N21" s="23">
        <v>13</v>
      </c>
      <c r="O21" s="23">
        <v>14</v>
      </c>
      <c r="P21" s="23">
        <v>15</v>
      </c>
      <c r="Q21" s="23">
        <v>16</v>
      </c>
      <c r="R21" s="23">
        <v>17</v>
      </c>
      <c r="S21" s="278">
        <v>18</v>
      </c>
      <c r="T21" s="278">
        <v>19</v>
      </c>
      <c r="U21" s="23">
        <v>20</v>
      </c>
      <c r="V21" s="23">
        <v>21</v>
      </c>
      <c r="W21" s="23">
        <v>22</v>
      </c>
      <c r="X21" s="278">
        <v>23</v>
      </c>
      <c r="Y21" s="23">
        <v>24</v>
      </c>
      <c r="Z21" s="23">
        <v>25</v>
      </c>
      <c r="AA21" s="23">
        <v>26</v>
      </c>
      <c r="AB21" s="23">
        <v>27</v>
      </c>
      <c r="AC21" s="23">
        <v>28</v>
      </c>
      <c r="AD21" s="23">
        <v>29</v>
      </c>
      <c r="AE21" s="23">
        <v>30</v>
      </c>
      <c r="AF21" s="23">
        <v>31</v>
      </c>
      <c r="AG21" s="23">
        <v>32</v>
      </c>
      <c r="AH21" s="23">
        <v>33</v>
      </c>
      <c r="AI21" s="23">
        <v>34</v>
      </c>
      <c r="AJ21" s="23">
        <v>35</v>
      </c>
      <c r="AK21" s="23">
        <v>36</v>
      </c>
      <c r="AL21" s="23">
        <v>37</v>
      </c>
      <c r="AM21" s="23">
        <v>38</v>
      </c>
      <c r="AN21" s="23">
        <v>39</v>
      </c>
      <c r="AO21" s="23">
        <v>40</v>
      </c>
      <c r="AP21" s="23">
        <v>41</v>
      </c>
      <c r="AQ21" s="23">
        <v>42</v>
      </c>
      <c r="AR21" s="23">
        <v>43</v>
      </c>
      <c r="AS21" s="278">
        <v>44</v>
      </c>
      <c r="AT21" s="278">
        <v>45</v>
      </c>
      <c r="AU21" s="278">
        <v>46</v>
      </c>
      <c r="AV21" s="278">
        <v>47</v>
      </c>
      <c r="AW21" s="278">
        <v>48</v>
      </c>
      <c r="AX21" s="278">
        <v>49</v>
      </c>
      <c r="AY21" s="278">
        <v>50</v>
      </c>
      <c r="AZ21" s="278">
        <v>51</v>
      </c>
      <c r="BA21" s="278">
        <v>52</v>
      </c>
      <c r="BB21" s="25"/>
      <c r="BC21" s="25"/>
      <c r="BD21" s="25"/>
      <c r="BE21" s="25"/>
      <c r="BF21" s="25"/>
      <c r="BG21" s="25"/>
      <c r="BH21" s="25"/>
      <c r="BI21" s="25"/>
    </row>
    <row r="22" spans="1:62" s="18" customFormat="1" ht="21" x14ac:dyDescent="0.25">
      <c r="A22" s="19" t="s">
        <v>86</v>
      </c>
      <c r="B22" s="19"/>
      <c r="C22" s="19"/>
      <c r="D22" s="19"/>
      <c r="E22" s="19"/>
      <c r="F22" s="19"/>
      <c r="G22" s="19"/>
      <c r="H22" s="19"/>
      <c r="I22" s="19"/>
      <c r="J22" s="19"/>
      <c r="K22" s="185"/>
      <c r="L22" s="19"/>
      <c r="M22" s="19"/>
      <c r="N22" s="19"/>
      <c r="O22" s="19"/>
      <c r="P22" s="19"/>
      <c r="Q22" s="19"/>
      <c r="R22" s="19"/>
      <c r="S22" s="279" t="s">
        <v>43</v>
      </c>
      <c r="T22" s="279" t="s">
        <v>43</v>
      </c>
      <c r="U22" s="19"/>
      <c r="V22" s="282" t="s">
        <v>76</v>
      </c>
      <c r="W22" s="282" t="s">
        <v>76</v>
      </c>
      <c r="X22" s="279" t="s">
        <v>43</v>
      </c>
      <c r="Y22" s="19"/>
      <c r="Z22" s="19"/>
      <c r="AA22" s="19"/>
      <c r="AB22" s="19"/>
      <c r="AC22" s="19"/>
      <c r="AD22" s="19"/>
      <c r="AE22" s="19"/>
      <c r="AF22" s="19"/>
      <c r="AG22" s="19"/>
      <c r="AH22" s="185"/>
      <c r="AI22" s="186"/>
      <c r="AJ22" s="186"/>
      <c r="AK22" s="186"/>
      <c r="AL22" s="186"/>
      <c r="AM22" s="186"/>
      <c r="AN22" s="186"/>
      <c r="AO22" s="19"/>
      <c r="AP22" s="19"/>
      <c r="AQ22" s="185"/>
      <c r="AR22" s="282" t="s">
        <v>76</v>
      </c>
      <c r="AS22" s="279" t="s">
        <v>43</v>
      </c>
      <c r="AT22" s="279" t="s">
        <v>43</v>
      </c>
      <c r="AU22" s="279" t="s">
        <v>43</v>
      </c>
      <c r="AV22" s="279" t="s">
        <v>43</v>
      </c>
      <c r="AW22" s="279" t="s">
        <v>43</v>
      </c>
      <c r="AX22" s="279" t="s">
        <v>43</v>
      </c>
      <c r="AY22" s="279" t="s">
        <v>43</v>
      </c>
      <c r="AZ22" s="279" t="s">
        <v>43</v>
      </c>
      <c r="BA22" s="279" t="s">
        <v>43</v>
      </c>
      <c r="BB22" s="25">
        <v>37</v>
      </c>
      <c r="BC22" s="25">
        <v>3</v>
      </c>
      <c r="BD22" s="25"/>
      <c r="BE22" s="25"/>
      <c r="BF22" s="25"/>
      <c r="BG22" s="25"/>
      <c r="BH22" s="25">
        <v>12</v>
      </c>
      <c r="BI22" s="25">
        <f>SUM(BB22:BH22)</f>
        <v>52</v>
      </c>
    </row>
    <row r="23" spans="1:62" s="18" customFormat="1" ht="21" x14ac:dyDescent="0.25">
      <c r="A23" s="19" t="s">
        <v>87</v>
      </c>
      <c r="B23" s="19"/>
      <c r="C23" s="19"/>
      <c r="D23" s="19"/>
      <c r="E23" s="186"/>
      <c r="F23" s="186"/>
      <c r="G23" s="19" t="s">
        <v>79</v>
      </c>
      <c r="H23" s="19" t="s">
        <v>79</v>
      </c>
      <c r="I23" s="19" t="s">
        <v>79</v>
      </c>
      <c r="J23" s="19" t="s">
        <v>79</v>
      </c>
      <c r="K23" s="185"/>
      <c r="L23" s="186"/>
      <c r="M23" s="19"/>
      <c r="N23" s="19"/>
      <c r="O23" s="19"/>
      <c r="P23" s="19"/>
      <c r="Q23" s="19"/>
      <c r="R23" s="19"/>
      <c r="S23" s="279" t="s">
        <v>43</v>
      </c>
      <c r="T23" s="279" t="s">
        <v>43</v>
      </c>
      <c r="U23" s="19"/>
      <c r="V23" s="282" t="s">
        <v>76</v>
      </c>
      <c r="W23" s="282" t="s">
        <v>76</v>
      </c>
      <c r="X23" s="279" t="s">
        <v>43</v>
      </c>
      <c r="Y23" s="19"/>
      <c r="Z23" s="19"/>
      <c r="AA23" s="19"/>
      <c r="AB23" s="19"/>
      <c r="AC23" s="19"/>
      <c r="AD23" s="19" t="s">
        <v>79</v>
      </c>
      <c r="AE23" s="19" t="s">
        <v>79</v>
      </c>
      <c r="AF23" s="19" t="s">
        <v>79</v>
      </c>
      <c r="AG23" s="19" t="s">
        <v>79</v>
      </c>
      <c r="AH23" s="19" t="s">
        <v>79</v>
      </c>
      <c r="AI23" s="19" t="s">
        <v>30</v>
      </c>
      <c r="AJ23" s="19" t="s">
        <v>30</v>
      </c>
      <c r="AK23" s="19" t="s">
        <v>30</v>
      </c>
      <c r="AL23" s="19" t="s">
        <v>30</v>
      </c>
      <c r="AM23" s="282" t="s">
        <v>76</v>
      </c>
      <c r="AN23" s="21" t="s">
        <v>19</v>
      </c>
      <c r="AO23" s="21" t="s">
        <v>19</v>
      </c>
      <c r="AP23" s="21" t="s">
        <v>19</v>
      </c>
      <c r="AQ23" s="19" t="s">
        <v>147</v>
      </c>
      <c r="AR23" s="19" t="s">
        <v>147</v>
      </c>
      <c r="AS23" s="304"/>
      <c r="AT23" s="305"/>
      <c r="AU23" s="305"/>
      <c r="AV23" s="305"/>
      <c r="AW23" s="305"/>
      <c r="AX23" s="305"/>
      <c r="AY23" s="305"/>
      <c r="AZ23" s="305"/>
      <c r="BA23" s="306"/>
      <c r="BB23" s="26">
        <v>19</v>
      </c>
      <c r="BC23" s="26">
        <v>3</v>
      </c>
      <c r="BD23" s="26">
        <v>2</v>
      </c>
      <c r="BE23" s="26">
        <v>4</v>
      </c>
      <c r="BF23" s="26">
        <v>9</v>
      </c>
      <c r="BG23" s="26">
        <v>3</v>
      </c>
      <c r="BH23" s="26">
        <v>3</v>
      </c>
      <c r="BI23" s="25">
        <f>SUM(BB23:BH23)</f>
        <v>43</v>
      </c>
    </row>
    <row r="24" spans="1:62" s="18" customFormat="1" ht="23.25" customHeight="1" x14ac:dyDescent="0.25">
      <c r="A24" s="321" t="s">
        <v>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3"/>
      <c r="BB24" s="26">
        <f>SUM(BB22:BB23)</f>
        <v>56</v>
      </c>
      <c r="BC24" s="26">
        <f t="shared" ref="BC24:BH24" si="0">SUM(BC22:BC23)</f>
        <v>6</v>
      </c>
      <c r="BD24" s="26">
        <f t="shared" si="0"/>
        <v>2</v>
      </c>
      <c r="BE24" s="26">
        <f t="shared" si="0"/>
        <v>4</v>
      </c>
      <c r="BF24" s="26">
        <f t="shared" si="0"/>
        <v>9</v>
      </c>
      <c r="BG24" s="26">
        <f t="shared" si="0"/>
        <v>3</v>
      </c>
      <c r="BH24" s="26">
        <f t="shared" si="0"/>
        <v>15</v>
      </c>
      <c r="BI24" s="25">
        <f>SUM(BB24:BH24)</f>
        <v>95</v>
      </c>
    </row>
    <row r="26" spans="1:62" s="167" customFormat="1" ht="20.100000000000001" customHeight="1" x14ac:dyDescent="0.25">
      <c r="A26" s="166" t="s">
        <v>31</v>
      </c>
      <c r="E26" s="168"/>
      <c r="F26" s="317" t="s">
        <v>32</v>
      </c>
      <c r="G26" s="317"/>
      <c r="H26" s="317"/>
      <c r="I26" s="317"/>
      <c r="J26" s="317"/>
      <c r="L26" s="169" t="s">
        <v>76</v>
      </c>
      <c r="M26" s="317" t="s">
        <v>39</v>
      </c>
      <c r="N26" s="317"/>
      <c r="O26" s="317"/>
      <c r="P26" s="317"/>
      <c r="Q26" s="317"/>
      <c r="R26" s="168" t="s">
        <v>79</v>
      </c>
      <c r="S26" s="312" t="s">
        <v>146</v>
      </c>
      <c r="T26" s="312"/>
      <c r="U26" s="312"/>
      <c r="V26" s="312"/>
      <c r="W26" s="312"/>
      <c r="X26" s="168" t="s">
        <v>30</v>
      </c>
      <c r="Y26" s="311" t="s">
        <v>203</v>
      </c>
      <c r="Z26" s="312"/>
      <c r="AA26" s="312"/>
      <c r="AB26" s="312"/>
      <c r="AC26" s="312"/>
      <c r="AD26" s="312"/>
      <c r="AF26" s="168" t="s">
        <v>122</v>
      </c>
      <c r="AG26" s="313" t="s">
        <v>148</v>
      </c>
      <c r="AH26" s="313"/>
      <c r="AI26" s="313"/>
      <c r="AJ26" s="313"/>
      <c r="AK26" s="313"/>
      <c r="AL26" s="313"/>
      <c r="AM26" s="313"/>
      <c r="AN26" s="168" t="s">
        <v>19</v>
      </c>
      <c r="AO26" s="312" t="s">
        <v>78</v>
      </c>
      <c r="AP26" s="312"/>
      <c r="AQ26" s="312"/>
      <c r="AR26" s="312"/>
      <c r="AS26" s="312"/>
      <c r="AT26" s="312"/>
      <c r="AU26" s="168" t="s">
        <v>147</v>
      </c>
      <c r="AV26" s="307" t="s">
        <v>204</v>
      </c>
      <c r="AW26" s="308"/>
      <c r="AX26" s="308"/>
      <c r="AY26" s="308"/>
      <c r="AZ26" s="308"/>
      <c r="BA26" s="284"/>
      <c r="BB26" s="308"/>
      <c r="BC26" s="308"/>
      <c r="BD26" s="168" t="s">
        <v>43</v>
      </c>
      <c r="BE26" s="312" t="s">
        <v>16</v>
      </c>
      <c r="BF26" s="312"/>
      <c r="BJ26" s="170"/>
    </row>
    <row r="27" spans="1:62" s="171" customFormat="1" ht="20.100000000000001" customHeight="1" x14ac:dyDescent="0.25">
      <c r="F27" s="317"/>
      <c r="G27" s="317"/>
      <c r="H27" s="317"/>
      <c r="I27" s="317"/>
      <c r="J27" s="317"/>
      <c r="M27" s="317"/>
      <c r="N27" s="317"/>
      <c r="O27" s="317"/>
      <c r="P27" s="317"/>
      <c r="Q27" s="317"/>
      <c r="S27" s="312"/>
      <c r="T27" s="312"/>
      <c r="U27" s="312"/>
      <c r="V27" s="312"/>
      <c r="W27" s="312"/>
      <c r="Y27" s="312"/>
      <c r="Z27" s="312"/>
      <c r="AA27" s="312"/>
      <c r="AB27" s="312"/>
      <c r="AC27" s="312"/>
      <c r="AD27" s="312"/>
      <c r="AF27" s="170"/>
      <c r="AG27" s="313"/>
      <c r="AH27" s="313"/>
      <c r="AI27" s="313"/>
      <c r="AJ27" s="313"/>
      <c r="AK27" s="313"/>
      <c r="AL27" s="313"/>
      <c r="AM27" s="313"/>
      <c r="AO27" s="312"/>
      <c r="AP27" s="312"/>
      <c r="AQ27" s="312"/>
      <c r="AR27" s="312"/>
      <c r="AS27" s="312"/>
      <c r="AT27" s="312"/>
      <c r="AU27" s="284"/>
      <c r="AV27" s="308"/>
      <c r="AW27" s="308"/>
      <c r="AX27" s="308"/>
      <c r="AY27" s="308"/>
      <c r="AZ27" s="308"/>
      <c r="BA27" s="285"/>
      <c r="BB27" s="308"/>
      <c r="BC27" s="308"/>
      <c r="BD27" s="170"/>
      <c r="BE27" s="312"/>
      <c r="BF27" s="312"/>
      <c r="BJ27" s="170"/>
    </row>
    <row r="28" spans="1:62" s="173" customFormat="1" ht="13.9" customHeight="1" x14ac:dyDescent="0.2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F28" s="170"/>
      <c r="AG28" s="313"/>
      <c r="AH28" s="313"/>
      <c r="AI28" s="313"/>
      <c r="AJ28" s="313"/>
      <c r="AK28" s="313"/>
      <c r="AL28" s="313"/>
      <c r="AM28" s="313"/>
      <c r="AO28" s="312"/>
      <c r="AP28" s="312"/>
      <c r="AQ28" s="312"/>
      <c r="AR28" s="312"/>
      <c r="AS28" s="312"/>
      <c r="AT28" s="312"/>
      <c r="AU28" s="172"/>
      <c r="AV28" s="170"/>
      <c r="AW28" s="170"/>
      <c r="AX28" s="170"/>
      <c r="AY28" s="170"/>
      <c r="AZ28" s="172"/>
      <c r="BA28" s="286"/>
      <c r="BB28" s="308"/>
      <c r="BC28" s="308"/>
    </row>
    <row r="29" spans="1:62" s="173" customFormat="1" ht="21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AF29" s="172"/>
      <c r="AN29" s="172"/>
      <c r="AO29" s="172"/>
      <c r="AP29" s="172"/>
      <c r="AQ29" s="172"/>
      <c r="AR29" s="172"/>
      <c r="AS29" s="172"/>
      <c r="AT29" s="172"/>
      <c r="AU29" s="172"/>
      <c r="AV29" s="172"/>
      <c r="AY29" s="172"/>
      <c r="AZ29" s="172"/>
    </row>
  </sheetData>
  <mergeCells count="44">
    <mergeCell ref="X16:Z16"/>
    <mergeCell ref="BF16:BF20"/>
    <mergeCell ref="AX16:BA16"/>
    <mergeCell ref="AO26:AT28"/>
    <mergeCell ref="B1:X1"/>
    <mergeCell ref="B2:X2"/>
    <mergeCell ref="B4:X4"/>
    <mergeCell ref="M14:BB14"/>
    <mergeCell ref="M10:BB10"/>
    <mergeCell ref="B3:X3"/>
    <mergeCell ref="B5:X5"/>
    <mergeCell ref="B6:X6"/>
    <mergeCell ref="A8:BI8"/>
    <mergeCell ref="A9:BI9"/>
    <mergeCell ref="A15:N15"/>
    <mergeCell ref="Y26:AD27"/>
    <mergeCell ref="AG26:AM28"/>
    <mergeCell ref="A16:A20"/>
    <mergeCell ref="B16:E16"/>
    <mergeCell ref="F26:J27"/>
    <mergeCell ref="M26:Q27"/>
    <mergeCell ref="S26:W27"/>
    <mergeCell ref="A24:BA24"/>
    <mergeCell ref="O16:R16"/>
    <mergeCell ref="T16:V16"/>
    <mergeCell ref="AT16:AV16"/>
    <mergeCell ref="G16:I16"/>
    <mergeCell ref="AB16:AE16"/>
    <mergeCell ref="AK16:AN16"/>
    <mergeCell ref="K16:N16"/>
    <mergeCell ref="BI16:BI20"/>
    <mergeCell ref="AG16:AI16"/>
    <mergeCell ref="AV26:AZ27"/>
    <mergeCell ref="BE16:BE20"/>
    <mergeCell ref="BB15:BI15"/>
    <mergeCell ref="BE26:BF27"/>
    <mergeCell ref="AS23:BA23"/>
    <mergeCell ref="AO16:AR16"/>
    <mergeCell ref="BB16:BB20"/>
    <mergeCell ref="BC16:BC20"/>
    <mergeCell ref="BG16:BG20"/>
    <mergeCell ref="BD16:BD20"/>
    <mergeCell ref="BB26:BC28"/>
    <mergeCell ref="BH16:BH20"/>
  </mergeCells>
  <phoneticPr fontId="12" type="noConversion"/>
  <printOptions horizontalCentered="1"/>
  <pageMargins left="0.19685039370078741" right="0.19685039370078741" top="0.78740157480314965" bottom="0.39370078740157483" header="0" footer="0"/>
  <pageSetup paperSize="9" scale="6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zoomScale="85" zoomScaleNormal="85" zoomScaleSheetLayoutView="55" workbookViewId="0">
      <selection activeCell="J25" sqref="J25"/>
    </sheetView>
  </sheetViews>
  <sheetFormatPr defaultColWidth="8.85546875" defaultRowHeight="18.75" x14ac:dyDescent="0.3"/>
  <cols>
    <col min="1" max="1" width="17" style="56" customWidth="1"/>
    <col min="2" max="2" width="73.28515625" style="56" customWidth="1"/>
    <col min="3" max="5" width="8.85546875" style="56"/>
    <col min="6" max="6" width="8.85546875" style="56" customWidth="1"/>
    <col min="7" max="21" width="8.85546875" style="56"/>
    <col min="22" max="22" width="11" style="56" bestFit="1" customWidth="1"/>
    <col min="23" max="23" width="12.7109375" style="56" bestFit="1" customWidth="1"/>
    <col min="24" max="16384" width="8.85546875" style="56"/>
  </cols>
  <sheetData>
    <row r="1" spans="1:29" x14ac:dyDescent="0.3">
      <c r="A1" s="379" t="s">
        <v>45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29" ht="19.5" thickBot="1" x14ac:dyDescent="0.3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29" s="57" customFormat="1" ht="42" customHeight="1" thickBot="1" x14ac:dyDescent="0.3">
      <c r="A3" s="380" t="s">
        <v>143</v>
      </c>
      <c r="B3" s="384" t="s">
        <v>46</v>
      </c>
      <c r="C3" s="388" t="s">
        <v>47</v>
      </c>
      <c r="D3" s="389"/>
      <c r="E3" s="389"/>
      <c r="F3" s="394" t="s">
        <v>48</v>
      </c>
      <c r="G3" s="395"/>
      <c r="H3" s="395"/>
      <c r="I3" s="395"/>
      <c r="J3" s="395"/>
      <c r="K3" s="395"/>
      <c r="L3" s="395"/>
      <c r="M3" s="395"/>
      <c r="N3" s="395"/>
      <c r="O3" s="395"/>
      <c r="P3" s="396" t="s">
        <v>63</v>
      </c>
      <c r="Q3" s="397"/>
      <c r="R3" s="397"/>
      <c r="S3" s="398"/>
    </row>
    <row r="4" spans="1:29" s="57" customFormat="1" ht="38.25" customHeight="1" thickBot="1" x14ac:dyDescent="0.3">
      <c r="A4" s="381"/>
      <c r="B4" s="385"/>
      <c r="C4" s="390"/>
      <c r="D4" s="391"/>
      <c r="E4" s="391"/>
      <c r="F4" s="380" t="s">
        <v>49</v>
      </c>
      <c r="G4" s="384"/>
      <c r="H4" s="399" t="s">
        <v>50</v>
      </c>
      <c r="I4" s="395"/>
      <c r="J4" s="395"/>
      <c r="K4" s="395"/>
      <c r="L4" s="395"/>
      <c r="M4" s="395"/>
      <c r="N4" s="395"/>
      <c r="O4" s="395"/>
      <c r="P4" s="380" t="s">
        <v>85</v>
      </c>
      <c r="Q4" s="384"/>
      <c r="R4" s="380" t="s">
        <v>85</v>
      </c>
      <c r="S4" s="384"/>
    </row>
    <row r="5" spans="1:29" s="57" customFormat="1" ht="74.25" customHeight="1" x14ac:dyDescent="0.3">
      <c r="A5" s="381"/>
      <c r="B5" s="385"/>
      <c r="C5" s="392"/>
      <c r="D5" s="393"/>
      <c r="E5" s="393"/>
      <c r="F5" s="400" t="s">
        <v>51</v>
      </c>
      <c r="G5" s="402" t="s">
        <v>52</v>
      </c>
      <c r="H5" s="404" t="s">
        <v>53</v>
      </c>
      <c r="I5" s="405"/>
      <c r="J5" s="405"/>
      <c r="K5" s="405"/>
      <c r="L5" s="405"/>
      <c r="M5" s="404" t="s">
        <v>54</v>
      </c>
      <c r="N5" s="406"/>
      <c r="O5" s="359" t="s">
        <v>55</v>
      </c>
      <c r="P5" s="58">
        <v>1</v>
      </c>
      <c r="Q5" s="59">
        <v>2</v>
      </c>
      <c r="R5" s="58">
        <v>3</v>
      </c>
      <c r="S5" s="59">
        <v>4</v>
      </c>
    </row>
    <row r="6" spans="1:29" s="57" customFormat="1" ht="37.5" customHeight="1" x14ac:dyDescent="0.25">
      <c r="A6" s="382"/>
      <c r="B6" s="386"/>
      <c r="C6" s="362" t="s">
        <v>56</v>
      </c>
      <c r="D6" s="364" t="s">
        <v>57</v>
      </c>
      <c r="E6" s="366" t="s">
        <v>58</v>
      </c>
      <c r="F6" s="362"/>
      <c r="G6" s="366"/>
      <c r="H6" s="368" t="s">
        <v>0</v>
      </c>
      <c r="I6" s="370" t="s">
        <v>34</v>
      </c>
      <c r="J6" s="370" t="s">
        <v>35</v>
      </c>
      <c r="K6" s="370" t="s">
        <v>36</v>
      </c>
      <c r="L6" s="370" t="s">
        <v>37</v>
      </c>
      <c r="M6" s="368" t="s">
        <v>59</v>
      </c>
      <c r="N6" s="372" t="s">
        <v>60</v>
      </c>
      <c r="O6" s="360"/>
      <c r="P6" s="374" t="s">
        <v>75</v>
      </c>
      <c r="Q6" s="375"/>
      <c r="R6" s="375"/>
      <c r="S6" s="376"/>
    </row>
    <row r="7" spans="1:29" s="57" customFormat="1" ht="68.45" customHeight="1" thickBot="1" x14ac:dyDescent="0.3">
      <c r="A7" s="383"/>
      <c r="B7" s="387"/>
      <c r="C7" s="363"/>
      <c r="D7" s="365"/>
      <c r="E7" s="367"/>
      <c r="F7" s="401"/>
      <c r="G7" s="403"/>
      <c r="H7" s="369"/>
      <c r="I7" s="371"/>
      <c r="J7" s="371"/>
      <c r="K7" s="371"/>
      <c r="L7" s="371"/>
      <c r="M7" s="369"/>
      <c r="N7" s="373"/>
      <c r="O7" s="361"/>
      <c r="P7" s="60">
        <v>18</v>
      </c>
      <c r="Q7" s="61">
        <v>20</v>
      </c>
      <c r="R7" s="60">
        <v>14</v>
      </c>
      <c r="S7" s="61">
        <v>5</v>
      </c>
    </row>
    <row r="8" spans="1:29" s="63" customFormat="1" ht="19.5" thickBot="1" x14ac:dyDescent="0.3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  <c r="T8" s="244"/>
      <c r="U8" s="238"/>
      <c r="V8" s="238"/>
      <c r="W8" s="238"/>
      <c r="X8" s="238"/>
      <c r="Y8" s="238"/>
    </row>
    <row r="9" spans="1:29" ht="18" customHeight="1" x14ac:dyDescent="0.3">
      <c r="A9" s="17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175"/>
      <c r="T9" s="244"/>
      <c r="Z9" s="239" t="s">
        <v>186</v>
      </c>
      <c r="AA9" s="239"/>
      <c r="AB9" s="239"/>
      <c r="AC9" s="239"/>
    </row>
    <row r="10" spans="1:29" ht="18" customHeight="1" x14ac:dyDescent="0.3">
      <c r="A10" s="377" t="s">
        <v>106</v>
      </c>
      <c r="B10" s="378"/>
      <c r="C10" s="65"/>
      <c r="D10" s="65"/>
      <c r="E10" s="65"/>
      <c r="F10" s="65"/>
      <c r="G10" s="65"/>
      <c r="H10" s="65"/>
      <c r="I10" s="66"/>
      <c r="J10" s="66"/>
      <c r="K10" s="67"/>
      <c r="L10" s="66"/>
      <c r="M10" s="67"/>
      <c r="N10" s="67"/>
      <c r="O10" s="67"/>
      <c r="P10" s="67"/>
      <c r="Q10" s="67"/>
      <c r="R10" s="67"/>
      <c r="S10" s="176"/>
      <c r="T10" s="245"/>
      <c r="Z10" s="240">
        <f>P7</f>
        <v>18</v>
      </c>
      <c r="AA10" s="240">
        <f>Q7</f>
        <v>20</v>
      </c>
      <c r="AB10" s="240">
        <f>R7</f>
        <v>14</v>
      </c>
      <c r="AC10" s="240">
        <f>S7</f>
        <v>5</v>
      </c>
    </row>
    <row r="11" spans="1:29" ht="18" customHeight="1" x14ac:dyDescent="0.3">
      <c r="A11" s="355" t="s">
        <v>98</v>
      </c>
      <c r="B11" s="356"/>
      <c r="C11" s="68"/>
      <c r="D11" s="68"/>
      <c r="E11" s="68"/>
      <c r="F11" s="68"/>
      <c r="G11" s="68"/>
      <c r="H11" s="68"/>
      <c r="I11" s="66"/>
      <c r="J11" s="66"/>
      <c r="K11" s="67"/>
      <c r="L11" s="66"/>
      <c r="M11" s="67"/>
      <c r="N11" s="67"/>
      <c r="O11" s="67"/>
      <c r="P11" s="67"/>
      <c r="Q11" s="67"/>
      <c r="R11" s="67"/>
      <c r="S11" s="176"/>
      <c r="T11" s="245"/>
      <c r="Z11" s="241">
        <f>Q9</f>
        <v>0</v>
      </c>
      <c r="AA11" s="241">
        <f>R9</f>
        <v>0</v>
      </c>
      <c r="AB11" s="241">
        <f>S9</f>
        <v>0</v>
      </c>
      <c r="AC11" s="241"/>
    </row>
    <row r="12" spans="1:29" ht="18" customHeight="1" thickBot="1" x14ac:dyDescent="0.35">
      <c r="A12" s="357" t="s">
        <v>74</v>
      </c>
      <c r="B12" s="358"/>
      <c r="C12" s="69"/>
      <c r="D12" s="69"/>
      <c r="E12" s="69"/>
      <c r="F12" s="69"/>
      <c r="G12" s="69"/>
      <c r="H12" s="69"/>
      <c r="I12" s="66"/>
      <c r="J12" s="66"/>
      <c r="K12" s="67"/>
      <c r="L12" s="66"/>
      <c r="M12" s="67"/>
      <c r="N12" s="67"/>
      <c r="O12" s="67"/>
      <c r="P12" s="67"/>
      <c r="Q12" s="67"/>
      <c r="R12" s="67"/>
      <c r="S12" s="176"/>
      <c r="T12" s="245"/>
      <c r="U12" s="243" t="s">
        <v>187</v>
      </c>
      <c r="V12" s="238" t="s">
        <v>188</v>
      </c>
      <c r="W12" s="243" t="s">
        <v>189</v>
      </c>
      <c r="X12" s="243" t="s">
        <v>190</v>
      </c>
      <c r="Z12" s="242"/>
      <c r="AA12" s="242"/>
      <c r="AB12" s="242"/>
      <c r="AC12" s="242"/>
    </row>
    <row r="13" spans="1:29" ht="18" customHeight="1" x14ac:dyDescent="0.3">
      <c r="A13" s="196" t="s">
        <v>64</v>
      </c>
      <c r="B13" s="201" t="s">
        <v>164</v>
      </c>
      <c r="C13" s="70"/>
      <c r="D13" s="71">
        <v>1</v>
      </c>
      <c r="E13" s="72"/>
      <c r="F13" s="73">
        <f>G13*30</f>
        <v>120</v>
      </c>
      <c r="G13" s="287">
        <v>4</v>
      </c>
      <c r="H13" s="76">
        <f>L13+K13+I13+J13</f>
        <v>32</v>
      </c>
      <c r="I13" s="75">
        <v>16</v>
      </c>
      <c r="J13" s="75"/>
      <c r="K13" s="71">
        <v>16</v>
      </c>
      <c r="L13" s="72"/>
      <c r="M13" s="74">
        <v>8</v>
      </c>
      <c r="N13" s="72"/>
      <c r="O13" s="135">
        <f>F13-H13-M13-N13</f>
        <v>80</v>
      </c>
      <c r="P13" s="274">
        <v>4</v>
      </c>
      <c r="Q13" s="77"/>
      <c r="R13" s="76"/>
      <c r="S13" s="77"/>
      <c r="T13" s="246"/>
      <c r="U13" s="242" t="b">
        <f>G13=P13+Q13+R13+S13</f>
        <v>1</v>
      </c>
      <c r="V13" s="247" t="b">
        <f>G13*8=H13</f>
        <v>1</v>
      </c>
      <c r="W13" s="242" t="b">
        <f>G13*2=M13</f>
        <v>1</v>
      </c>
      <c r="X13" s="242" t="b">
        <f>F13-H13-M13-N13=O13</f>
        <v>1</v>
      </c>
      <c r="Z13" s="242">
        <f>P13*8</f>
        <v>32</v>
      </c>
      <c r="AA13" s="242">
        <f>Q13*8</f>
        <v>0</v>
      </c>
      <c r="AB13" s="242">
        <f>R13*8</f>
        <v>0</v>
      </c>
      <c r="AC13" s="242">
        <f>S13*8</f>
        <v>0</v>
      </c>
    </row>
    <row r="14" spans="1:29" ht="18" customHeight="1" thickBot="1" x14ac:dyDescent="0.35">
      <c r="A14" s="78" t="s">
        <v>65</v>
      </c>
      <c r="B14" s="160" t="s">
        <v>93</v>
      </c>
      <c r="C14" s="78">
        <v>3</v>
      </c>
      <c r="D14" s="79">
        <v>1.2</v>
      </c>
      <c r="E14" s="80"/>
      <c r="F14" s="103">
        <f>G14*30</f>
        <v>180</v>
      </c>
      <c r="G14" s="288">
        <v>6</v>
      </c>
      <c r="H14" s="84">
        <f>L14+K14+I14+J14</f>
        <v>48</v>
      </c>
      <c r="I14" s="83"/>
      <c r="J14" s="83">
        <v>48</v>
      </c>
      <c r="K14" s="79"/>
      <c r="L14" s="80"/>
      <c r="M14" s="82">
        <v>12</v>
      </c>
      <c r="N14" s="80">
        <v>30</v>
      </c>
      <c r="O14" s="104">
        <f>F14-H14-M14-N14</f>
        <v>90</v>
      </c>
      <c r="P14" s="84">
        <v>2</v>
      </c>
      <c r="Q14" s="85">
        <v>2</v>
      </c>
      <c r="R14" s="84">
        <v>2</v>
      </c>
      <c r="S14" s="85"/>
      <c r="U14" s="242" t="b">
        <f t="shared" ref="U14:U48" si="0">G14=P14+Q14+R14+S14</f>
        <v>1</v>
      </c>
      <c r="V14" s="247" t="b">
        <f t="shared" ref="V14:V48" si="1">G14*8=H14</f>
        <v>1</v>
      </c>
      <c r="W14" s="242" t="b">
        <f t="shared" ref="W14:W48" si="2">G14*2=M14</f>
        <v>1</v>
      </c>
      <c r="X14" s="242" t="b">
        <f t="shared" ref="X14:X48" si="3">F14-H14-M14-N14=O14</f>
        <v>1</v>
      </c>
      <c r="Z14" s="242">
        <f t="shared" ref="Z14:Z22" si="4">P14*8</f>
        <v>16</v>
      </c>
      <c r="AA14" s="242">
        <f t="shared" ref="AA14:AA22" si="5">Q14*8</f>
        <v>16</v>
      </c>
      <c r="AB14" s="242">
        <f t="shared" ref="AB14:AB22" si="6">R14*8</f>
        <v>16</v>
      </c>
      <c r="AC14" s="242">
        <f t="shared" ref="AC14:AC22" si="7">S14*8</f>
        <v>0</v>
      </c>
    </row>
    <row r="15" spans="1:29" ht="18" customHeight="1" thickBot="1" x14ac:dyDescent="0.35">
      <c r="A15" s="352" t="s">
        <v>17</v>
      </c>
      <c r="B15" s="352"/>
      <c r="C15" s="86">
        <v>1</v>
      </c>
      <c r="D15" s="86">
        <v>3</v>
      </c>
      <c r="E15" s="86">
        <v>0</v>
      </c>
      <c r="F15" s="86">
        <f>SUM(F13:F14)</f>
        <v>300</v>
      </c>
      <c r="G15" s="86">
        <f t="shared" ref="G15:S15" si="8">SUM(G13:G14)</f>
        <v>10</v>
      </c>
      <c r="H15" s="86">
        <f t="shared" si="8"/>
        <v>80</v>
      </c>
      <c r="I15" s="86">
        <f t="shared" si="8"/>
        <v>16</v>
      </c>
      <c r="J15" s="86">
        <f t="shared" si="8"/>
        <v>48</v>
      </c>
      <c r="K15" s="86">
        <f t="shared" si="8"/>
        <v>16</v>
      </c>
      <c r="L15" s="86">
        <f t="shared" si="8"/>
        <v>0</v>
      </c>
      <c r="M15" s="86">
        <f t="shared" si="8"/>
        <v>20</v>
      </c>
      <c r="N15" s="86">
        <f t="shared" si="8"/>
        <v>30</v>
      </c>
      <c r="O15" s="86">
        <f t="shared" si="8"/>
        <v>170</v>
      </c>
      <c r="P15" s="86">
        <f t="shared" si="8"/>
        <v>6</v>
      </c>
      <c r="Q15" s="86">
        <f t="shared" si="8"/>
        <v>2</v>
      </c>
      <c r="R15" s="86">
        <f t="shared" si="8"/>
        <v>2</v>
      </c>
      <c r="S15" s="86">
        <f t="shared" si="8"/>
        <v>0</v>
      </c>
      <c r="U15" s="242" t="b">
        <f t="shared" si="0"/>
        <v>1</v>
      </c>
      <c r="V15" s="247" t="b">
        <f t="shared" si="1"/>
        <v>1</v>
      </c>
      <c r="W15" s="242" t="b">
        <f t="shared" si="2"/>
        <v>1</v>
      </c>
      <c r="X15" s="242" t="b">
        <f t="shared" si="3"/>
        <v>1</v>
      </c>
      <c r="Z15" s="242"/>
      <c r="AA15" s="242"/>
      <c r="AB15" s="242"/>
      <c r="AC15" s="242"/>
    </row>
    <row r="16" spans="1:29" ht="18" customHeight="1" thickBot="1" x14ac:dyDescent="0.35">
      <c r="A16" s="353" t="s">
        <v>117</v>
      </c>
      <c r="B16" s="354"/>
      <c r="C16" s="220"/>
      <c r="D16" s="221"/>
      <c r="E16" s="221"/>
      <c r="F16" s="221"/>
      <c r="G16" s="221"/>
      <c r="H16" s="221"/>
      <c r="I16" s="222"/>
      <c r="J16" s="222"/>
      <c r="K16" s="221"/>
      <c r="L16" s="221"/>
      <c r="M16" s="221"/>
      <c r="N16" s="221"/>
      <c r="O16" s="221"/>
      <c r="P16" s="222"/>
      <c r="Q16" s="88"/>
      <c r="R16" s="88"/>
      <c r="S16" s="177"/>
      <c r="U16" s="242"/>
      <c r="V16" s="247"/>
      <c r="W16" s="242"/>
      <c r="X16" s="242"/>
      <c r="Z16" s="242">
        <f t="shared" si="4"/>
        <v>0</v>
      </c>
      <c r="AA16" s="242">
        <f t="shared" si="5"/>
        <v>0</v>
      </c>
      <c r="AB16" s="242">
        <f t="shared" si="6"/>
        <v>0</v>
      </c>
      <c r="AC16" s="242">
        <f t="shared" si="7"/>
        <v>0</v>
      </c>
    </row>
    <row r="17" spans="1:29" ht="18" customHeight="1" x14ac:dyDescent="0.3">
      <c r="A17" s="197" t="s">
        <v>70</v>
      </c>
      <c r="B17" s="291" t="s">
        <v>193</v>
      </c>
      <c r="C17" s="212"/>
      <c r="D17" s="213">
        <v>1</v>
      </c>
      <c r="E17" s="214"/>
      <c r="F17" s="92">
        <f t="shared" ref="F17:F29" si="9">G17*30</f>
        <v>120</v>
      </c>
      <c r="G17" s="289">
        <v>4</v>
      </c>
      <c r="H17" s="191">
        <f t="shared" ref="H17:H24" si="10">L17+K17+I17+J17</f>
        <v>32</v>
      </c>
      <c r="I17" s="192">
        <v>16</v>
      </c>
      <c r="J17" s="192"/>
      <c r="K17" s="213">
        <v>16</v>
      </c>
      <c r="L17" s="214"/>
      <c r="M17" s="216">
        <v>8</v>
      </c>
      <c r="N17" s="214"/>
      <c r="O17" s="194">
        <f t="shared" ref="O17:O29" si="11">F17-H17-M17-N17</f>
        <v>80</v>
      </c>
      <c r="P17" s="191">
        <v>4</v>
      </c>
      <c r="Q17" s="77"/>
      <c r="R17" s="76"/>
      <c r="S17" s="77"/>
      <c r="U17" s="242" t="b">
        <f t="shared" si="0"/>
        <v>1</v>
      </c>
      <c r="V17" s="247" t="b">
        <f t="shared" si="1"/>
        <v>1</v>
      </c>
      <c r="W17" s="242" t="b">
        <f t="shared" si="2"/>
        <v>1</v>
      </c>
      <c r="X17" s="242" t="b">
        <f t="shared" si="3"/>
        <v>1</v>
      </c>
      <c r="Z17" s="242">
        <f t="shared" si="4"/>
        <v>32</v>
      </c>
      <c r="AA17" s="242">
        <f t="shared" si="5"/>
        <v>0</v>
      </c>
      <c r="AB17" s="242">
        <f t="shared" si="6"/>
        <v>0</v>
      </c>
      <c r="AC17" s="242">
        <f t="shared" si="7"/>
        <v>0</v>
      </c>
    </row>
    <row r="18" spans="1:29" ht="18" customHeight="1" x14ac:dyDescent="0.3">
      <c r="A18" s="195" t="s">
        <v>71</v>
      </c>
      <c r="B18" s="292" t="s">
        <v>92</v>
      </c>
      <c r="C18" s="89"/>
      <c r="D18" s="90">
        <v>2</v>
      </c>
      <c r="E18" s="91"/>
      <c r="F18" s="92">
        <f t="shared" si="9"/>
        <v>90</v>
      </c>
      <c r="G18" s="290">
        <v>3</v>
      </c>
      <c r="H18" s="96">
        <f t="shared" si="10"/>
        <v>24</v>
      </c>
      <c r="I18" s="95">
        <v>12</v>
      </c>
      <c r="J18" s="95"/>
      <c r="K18" s="90">
        <v>12</v>
      </c>
      <c r="L18" s="91"/>
      <c r="M18" s="94">
        <v>6</v>
      </c>
      <c r="N18" s="91"/>
      <c r="O18" s="100">
        <f t="shared" si="11"/>
        <v>60</v>
      </c>
      <c r="P18" s="191"/>
      <c r="Q18" s="193">
        <v>3</v>
      </c>
      <c r="R18" s="191"/>
      <c r="S18" s="193"/>
      <c r="U18" s="242" t="b">
        <f t="shared" si="0"/>
        <v>1</v>
      </c>
      <c r="V18" s="247" t="b">
        <f t="shared" si="1"/>
        <v>1</v>
      </c>
      <c r="W18" s="242" t="b">
        <f t="shared" si="2"/>
        <v>1</v>
      </c>
      <c r="X18" s="242" t="b">
        <f t="shared" si="3"/>
        <v>1</v>
      </c>
      <c r="Z18" s="242">
        <f t="shared" si="4"/>
        <v>0</v>
      </c>
      <c r="AA18" s="242">
        <f t="shared" si="5"/>
        <v>24</v>
      </c>
      <c r="AB18" s="242">
        <f t="shared" si="6"/>
        <v>0</v>
      </c>
      <c r="AC18" s="242">
        <f t="shared" si="7"/>
        <v>0</v>
      </c>
    </row>
    <row r="19" spans="1:29" ht="18" customHeight="1" x14ac:dyDescent="0.3">
      <c r="A19" s="195" t="s">
        <v>72</v>
      </c>
      <c r="B19" s="292" t="s">
        <v>166</v>
      </c>
      <c r="C19" s="89"/>
      <c r="D19" s="90">
        <v>3</v>
      </c>
      <c r="E19" s="91"/>
      <c r="F19" s="92">
        <f t="shared" si="9"/>
        <v>120</v>
      </c>
      <c r="G19" s="290">
        <v>4</v>
      </c>
      <c r="H19" s="96">
        <f t="shared" si="10"/>
        <v>32</v>
      </c>
      <c r="I19" s="95">
        <v>14</v>
      </c>
      <c r="J19" s="95"/>
      <c r="K19" s="90">
        <v>18</v>
      </c>
      <c r="L19" s="91"/>
      <c r="M19" s="94">
        <v>8</v>
      </c>
      <c r="N19" s="91"/>
      <c r="O19" s="100">
        <f t="shared" si="11"/>
        <v>80</v>
      </c>
      <c r="P19" s="191"/>
      <c r="Q19" s="193"/>
      <c r="R19" s="191">
        <v>4</v>
      </c>
      <c r="S19" s="193"/>
      <c r="U19" s="242" t="b">
        <f t="shared" si="0"/>
        <v>1</v>
      </c>
      <c r="V19" s="247" t="b">
        <f t="shared" si="1"/>
        <v>1</v>
      </c>
      <c r="W19" s="242" t="b">
        <f t="shared" si="2"/>
        <v>1</v>
      </c>
      <c r="X19" s="242" t="b">
        <f t="shared" si="3"/>
        <v>1</v>
      </c>
      <c r="Z19" s="242">
        <f t="shared" si="4"/>
        <v>0</v>
      </c>
      <c r="AA19" s="242">
        <f t="shared" si="5"/>
        <v>0</v>
      </c>
      <c r="AB19" s="242">
        <f t="shared" si="6"/>
        <v>32</v>
      </c>
      <c r="AC19" s="242">
        <f t="shared" si="7"/>
        <v>0</v>
      </c>
    </row>
    <row r="20" spans="1:29" ht="18" customHeight="1" x14ac:dyDescent="0.3">
      <c r="A20" s="89" t="s">
        <v>73</v>
      </c>
      <c r="B20" s="276" t="s">
        <v>197</v>
      </c>
      <c r="C20" s="89">
        <v>1</v>
      </c>
      <c r="D20" s="90"/>
      <c r="E20" s="91"/>
      <c r="F20" s="92">
        <f t="shared" si="9"/>
        <v>120</v>
      </c>
      <c r="G20" s="290">
        <v>4</v>
      </c>
      <c r="H20" s="96">
        <f t="shared" si="10"/>
        <v>32</v>
      </c>
      <c r="I20" s="95">
        <v>16</v>
      </c>
      <c r="J20" s="95"/>
      <c r="K20" s="90">
        <v>16</v>
      </c>
      <c r="L20" s="91"/>
      <c r="M20" s="94">
        <v>8</v>
      </c>
      <c r="N20" s="91">
        <v>30</v>
      </c>
      <c r="O20" s="100">
        <f t="shared" si="11"/>
        <v>50</v>
      </c>
      <c r="P20" s="191">
        <v>4</v>
      </c>
      <c r="Q20" s="193"/>
      <c r="R20" s="191"/>
      <c r="S20" s="193"/>
      <c r="U20" s="242" t="b">
        <f t="shared" si="0"/>
        <v>1</v>
      </c>
      <c r="V20" s="247" t="b">
        <f t="shared" si="1"/>
        <v>1</v>
      </c>
      <c r="W20" s="242" t="b">
        <f t="shared" si="2"/>
        <v>1</v>
      </c>
      <c r="X20" s="242" t="b">
        <f t="shared" si="3"/>
        <v>1</v>
      </c>
      <c r="Z20" s="242">
        <f t="shared" si="4"/>
        <v>32</v>
      </c>
      <c r="AA20" s="242">
        <f t="shared" si="5"/>
        <v>0</v>
      </c>
      <c r="AB20" s="242">
        <f t="shared" si="6"/>
        <v>0</v>
      </c>
      <c r="AC20" s="242">
        <f t="shared" si="7"/>
        <v>0</v>
      </c>
    </row>
    <row r="21" spans="1:29" ht="18" customHeight="1" x14ac:dyDescent="0.3">
      <c r="A21" s="195" t="s">
        <v>99</v>
      </c>
      <c r="B21" s="276" t="s">
        <v>211</v>
      </c>
      <c r="C21" s="89">
        <v>3</v>
      </c>
      <c r="D21" s="90"/>
      <c r="E21" s="91"/>
      <c r="F21" s="92">
        <f t="shared" si="9"/>
        <v>120</v>
      </c>
      <c r="G21" s="290">
        <v>4</v>
      </c>
      <c r="H21" s="96">
        <f t="shared" si="10"/>
        <v>32</v>
      </c>
      <c r="I21" s="95">
        <v>16</v>
      </c>
      <c r="J21" s="95"/>
      <c r="K21" s="90">
        <v>16</v>
      </c>
      <c r="L21" s="91"/>
      <c r="M21" s="94">
        <v>8</v>
      </c>
      <c r="N21" s="91">
        <v>30</v>
      </c>
      <c r="O21" s="100">
        <f t="shared" si="11"/>
        <v>50</v>
      </c>
      <c r="P21" s="191"/>
      <c r="Q21" s="193"/>
      <c r="R21" s="191">
        <v>4</v>
      </c>
      <c r="S21" s="193"/>
      <c r="U21" s="242" t="b">
        <f t="shared" si="0"/>
        <v>1</v>
      </c>
      <c r="V21" s="247" t="b">
        <f t="shared" si="1"/>
        <v>1</v>
      </c>
      <c r="W21" s="242" t="b">
        <f t="shared" si="2"/>
        <v>1</v>
      </c>
      <c r="X21" s="242" t="b">
        <f t="shared" si="3"/>
        <v>1</v>
      </c>
      <c r="Z21" s="242">
        <f t="shared" si="4"/>
        <v>0</v>
      </c>
      <c r="AA21" s="242">
        <f t="shared" si="5"/>
        <v>0</v>
      </c>
      <c r="AB21" s="242">
        <f t="shared" si="6"/>
        <v>32</v>
      </c>
      <c r="AC21" s="242">
        <f t="shared" si="7"/>
        <v>0</v>
      </c>
    </row>
    <row r="22" spans="1:29" ht="18" customHeight="1" x14ac:dyDescent="0.3">
      <c r="A22" s="195" t="s">
        <v>100</v>
      </c>
      <c r="B22" s="188" t="s">
        <v>165</v>
      </c>
      <c r="C22" s="200">
        <v>3</v>
      </c>
      <c r="D22" s="90"/>
      <c r="E22" s="91"/>
      <c r="F22" s="92">
        <f t="shared" si="9"/>
        <v>120</v>
      </c>
      <c r="G22" s="93">
        <v>4</v>
      </c>
      <c r="H22" s="96">
        <f>L22+K22+I22+J22</f>
        <v>32</v>
      </c>
      <c r="I22" s="95">
        <v>16</v>
      </c>
      <c r="J22" s="95"/>
      <c r="K22" s="90">
        <v>16</v>
      </c>
      <c r="L22" s="91"/>
      <c r="M22" s="94">
        <v>8</v>
      </c>
      <c r="N22" s="91">
        <v>30</v>
      </c>
      <c r="O22" s="100">
        <f t="shared" si="11"/>
        <v>50</v>
      </c>
      <c r="P22" s="191"/>
      <c r="Q22" s="193"/>
      <c r="R22" s="191">
        <v>4</v>
      </c>
      <c r="S22" s="193"/>
      <c r="U22" s="242" t="b">
        <f t="shared" si="0"/>
        <v>1</v>
      </c>
      <c r="V22" s="247" t="b">
        <f t="shared" si="1"/>
        <v>1</v>
      </c>
      <c r="W22" s="242" t="b">
        <f t="shared" si="2"/>
        <v>1</v>
      </c>
      <c r="X22" s="242" t="b">
        <f t="shared" si="3"/>
        <v>1</v>
      </c>
      <c r="Z22" s="242">
        <f t="shared" si="4"/>
        <v>0</v>
      </c>
      <c r="AA22" s="242">
        <f t="shared" si="5"/>
        <v>0</v>
      </c>
      <c r="AB22" s="242">
        <f t="shared" si="6"/>
        <v>32</v>
      </c>
      <c r="AC22" s="242">
        <f t="shared" si="7"/>
        <v>0</v>
      </c>
    </row>
    <row r="23" spans="1:29" ht="18" customHeight="1" x14ac:dyDescent="0.3">
      <c r="A23" s="195" t="s">
        <v>101</v>
      </c>
      <c r="B23" s="189" t="s">
        <v>208</v>
      </c>
      <c r="C23" s="89"/>
      <c r="D23" s="90">
        <v>1</v>
      </c>
      <c r="E23" s="91"/>
      <c r="F23" s="92">
        <f t="shared" si="9"/>
        <v>120</v>
      </c>
      <c r="G23" s="93">
        <v>4</v>
      </c>
      <c r="H23" s="96">
        <f t="shared" si="10"/>
        <v>32</v>
      </c>
      <c r="I23" s="95">
        <v>14</v>
      </c>
      <c r="J23" s="95"/>
      <c r="K23" s="90">
        <v>18</v>
      </c>
      <c r="L23" s="91"/>
      <c r="M23" s="94">
        <v>8</v>
      </c>
      <c r="N23" s="91"/>
      <c r="O23" s="100">
        <f t="shared" si="11"/>
        <v>80</v>
      </c>
      <c r="P23" s="96">
        <v>4</v>
      </c>
      <c r="Q23" s="97"/>
      <c r="R23" s="96"/>
      <c r="S23" s="97"/>
      <c r="U23" s="242" t="b">
        <f t="shared" si="0"/>
        <v>1</v>
      </c>
      <c r="V23" s="247" t="b">
        <f t="shared" si="1"/>
        <v>1</v>
      </c>
      <c r="W23" s="242" t="b">
        <f t="shared" si="2"/>
        <v>1</v>
      </c>
      <c r="X23" s="242" t="b">
        <f t="shared" si="3"/>
        <v>1</v>
      </c>
      <c r="Z23" s="242">
        <f t="shared" ref="Z23:Z40" si="12">P23*8</f>
        <v>32</v>
      </c>
      <c r="AA23" s="242">
        <f t="shared" ref="AA23:AA40" si="13">Q23*8</f>
        <v>0</v>
      </c>
      <c r="AB23" s="242">
        <f t="shared" ref="AB23:AB40" si="14">R23*8</f>
        <v>0</v>
      </c>
      <c r="AC23" s="242">
        <f t="shared" ref="AC23:AC32" si="15">S23*8</f>
        <v>0</v>
      </c>
    </row>
    <row r="24" spans="1:29" ht="18" customHeight="1" x14ac:dyDescent="0.3">
      <c r="A24" s="199" t="s">
        <v>102</v>
      </c>
      <c r="B24" s="207" t="s">
        <v>174</v>
      </c>
      <c r="C24" s="208">
        <v>1</v>
      </c>
      <c r="D24" s="209"/>
      <c r="E24" s="210"/>
      <c r="F24" s="92">
        <f t="shared" si="9"/>
        <v>120</v>
      </c>
      <c r="G24" s="211">
        <v>4</v>
      </c>
      <c r="H24" s="96">
        <f t="shared" si="10"/>
        <v>32</v>
      </c>
      <c r="I24" s="95">
        <v>16</v>
      </c>
      <c r="J24" s="95"/>
      <c r="K24" s="90">
        <v>16</v>
      </c>
      <c r="L24" s="91"/>
      <c r="M24" s="94">
        <v>8</v>
      </c>
      <c r="N24" s="210">
        <v>30</v>
      </c>
      <c r="O24" s="177">
        <f t="shared" si="11"/>
        <v>50</v>
      </c>
      <c r="P24" s="96">
        <v>4</v>
      </c>
      <c r="Q24" s="97"/>
      <c r="R24" s="96"/>
      <c r="S24" s="97"/>
      <c r="U24" s="242" t="b">
        <f t="shared" si="0"/>
        <v>1</v>
      </c>
      <c r="V24" s="247" t="b">
        <f t="shared" si="1"/>
        <v>1</v>
      </c>
      <c r="W24" s="242" t="b">
        <f t="shared" si="2"/>
        <v>1</v>
      </c>
      <c r="X24" s="242" t="b">
        <f t="shared" si="3"/>
        <v>1</v>
      </c>
      <c r="Z24" s="242">
        <f t="shared" si="12"/>
        <v>32</v>
      </c>
      <c r="AA24" s="242">
        <f t="shared" si="13"/>
        <v>0</v>
      </c>
      <c r="AB24" s="242">
        <f t="shared" si="14"/>
        <v>0</v>
      </c>
      <c r="AC24" s="242">
        <f t="shared" si="15"/>
        <v>0</v>
      </c>
    </row>
    <row r="25" spans="1:29" ht="18" customHeight="1" x14ac:dyDescent="0.3">
      <c r="A25" s="217" t="s">
        <v>104</v>
      </c>
      <c r="B25" s="276" t="s">
        <v>94</v>
      </c>
      <c r="C25" s="200">
        <v>3</v>
      </c>
      <c r="D25" s="90"/>
      <c r="E25" s="91"/>
      <c r="F25" s="92">
        <f t="shared" si="9"/>
        <v>120</v>
      </c>
      <c r="G25" s="93">
        <v>4</v>
      </c>
      <c r="H25" s="96">
        <f>L25+K25+I25+J25</f>
        <v>32</v>
      </c>
      <c r="I25" s="95">
        <v>16</v>
      </c>
      <c r="J25" s="95"/>
      <c r="K25" s="90">
        <v>16</v>
      </c>
      <c r="L25" s="91"/>
      <c r="M25" s="94">
        <v>8</v>
      </c>
      <c r="N25" s="91">
        <v>30</v>
      </c>
      <c r="O25" s="219">
        <f t="shared" si="11"/>
        <v>50</v>
      </c>
      <c r="P25" s="205"/>
      <c r="Q25" s="97">
        <v>2</v>
      </c>
      <c r="R25" s="96">
        <v>2</v>
      </c>
      <c r="S25" s="97"/>
      <c r="U25" s="242" t="b">
        <f t="shared" si="0"/>
        <v>1</v>
      </c>
      <c r="V25" s="247" t="b">
        <f t="shared" si="1"/>
        <v>1</v>
      </c>
      <c r="W25" s="242" t="b">
        <f t="shared" si="2"/>
        <v>1</v>
      </c>
      <c r="X25" s="242" t="b">
        <f t="shared" si="3"/>
        <v>1</v>
      </c>
      <c r="Z25" s="242">
        <f t="shared" si="12"/>
        <v>0</v>
      </c>
      <c r="AA25" s="242">
        <f t="shared" si="13"/>
        <v>16</v>
      </c>
      <c r="AB25" s="242">
        <f t="shared" si="14"/>
        <v>16</v>
      </c>
      <c r="AC25" s="242">
        <f t="shared" si="15"/>
        <v>0</v>
      </c>
    </row>
    <row r="26" spans="1:29" ht="18" customHeight="1" x14ac:dyDescent="0.3">
      <c r="A26" s="217" t="s">
        <v>105</v>
      </c>
      <c r="B26" s="218" t="s">
        <v>89</v>
      </c>
      <c r="C26" s="200">
        <v>2</v>
      </c>
      <c r="D26" s="90"/>
      <c r="E26" s="91"/>
      <c r="F26" s="92">
        <f t="shared" si="9"/>
        <v>120</v>
      </c>
      <c r="G26" s="93">
        <v>4</v>
      </c>
      <c r="H26" s="96">
        <f>L26+K26+I26+J26</f>
        <v>32</v>
      </c>
      <c r="I26" s="95">
        <v>16</v>
      </c>
      <c r="J26" s="95"/>
      <c r="K26" s="90">
        <v>16</v>
      </c>
      <c r="L26" s="91"/>
      <c r="M26" s="94">
        <v>8</v>
      </c>
      <c r="N26" s="91">
        <v>30</v>
      </c>
      <c r="O26" s="219">
        <f t="shared" si="11"/>
        <v>50</v>
      </c>
      <c r="P26" s="205"/>
      <c r="Q26" s="97">
        <v>4</v>
      </c>
      <c r="R26" s="96"/>
      <c r="S26" s="97"/>
      <c r="U26" s="242" t="b">
        <f t="shared" si="0"/>
        <v>1</v>
      </c>
      <c r="V26" s="247" t="b">
        <f t="shared" si="1"/>
        <v>1</v>
      </c>
      <c r="W26" s="242" t="b">
        <f t="shared" si="2"/>
        <v>1</v>
      </c>
      <c r="X26" s="242" t="b">
        <f t="shared" si="3"/>
        <v>1</v>
      </c>
      <c r="Z26" s="242">
        <f t="shared" si="12"/>
        <v>0</v>
      </c>
      <c r="AA26" s="242">
        <f t="shared" si="13"/>
        <v>32</v>
      </c>
      <c r="AB26" s="242">
        <f t="shared" si="14"/>
        <v>0</v>
      </c>
      <c r="AC26" s="242">
        <f t="shared" si="15"/>
        <v>0</v>
      </c>
    </row>
    <row r="27" spans="1:29" ht="18" customHeight="1" x14ac:dyDescent="0.3">
      <c r="A27" s="197" t="s">
        <v>167</v>
      </c>
      <c r="B27" s="204" t="s">
        <v>169</v>
      </c>
      <c r="C27" s="212">
        <v>1</v>
      </c>
      <c r="D27" s="213"/>
      <c r="E27" s="214"/>
      <c r="F27" s="92">
        <f t="shared" si="9"/>
        <v>120</v>
      </c>
      <c r="G27" s="215">
        <v>4</v>
      </c>
      <c r="H27" s="96">
        <f>L27+K27+I27+J27</f>
        <v>32</v>
      </c>
      <c r="I27" s="95">
        <v>16</v>
      </c>
      <c r="J27" s="95"/>
      <c r="K27" s="90">
        <v>16</v>
      </c>
      <c r="L27" s="91"/>
      <c r="M27" s="94">
        <v>8</v>
      </c>
      <c r="N27" s="214">
        <v>30</v>
      </c>
      <c r="O27" s="194">
        <f t="shared" si="11"/>
        <v>50</v>
      </c>
      <c r="P27" s="96">
        <v>4</v>
      </c>
      <c r="Q27" s="97"/>
      <c r="R27" s="96"/>
      <c r="S27" s="97"/>
      <c r="U27" s="242" t="b">
        <f t="shared" si="0"/>
        <v>1</v>
      </c>
      <c r="V27" s="247" t="b">
        <f t="shared" si="1"/>
        <v>1</v>
      </c>
      <c r="W27" s="242" t="b">
        <f t="shared" si="2"/>
        <v>1</v>
      </c>
      <c r="X27" s="242" t="b">
        <f t="shared" si="3"/>
        <v>1</v>
      </c>
      <c r="Z27" s="242">
        <f t="shared" si="12"/>
        <v>32</v>
      </c>
      <c r="AA27" s="242">
        <f t="shared" si="13"/>
        <v>0</v>
      </c>
      <c r="AB27" s="242">
        <f t="shared" si="14"/>
        <v>0</v>
      </c>
      <c r="AC27" s="242">
        <f t="shared" si="15"/>
        <v>0</v>
      </c>
    </row>
    <row r="28" spans="1:29" ht="18" customHeight="1" x14ac:dyDescent="0.3">
      <c r="A28" s="195" t="s">
        <v>168</v>
      </c>
      <c r="B28" s="162" t="s">
        <v>103</v>
      </c>
      <c r="C28" s="94">
        <v>1</v>
      </c>
      <c r="D28" s="98"/>
      <c r="E28" s="99"/>
      <c r="F28" s="92">
        <f t="shared" si="9"/>
        <v>120</v>
      </c>
      <c r="G28" s="93">
        <v>4</v>
      </c>
      <c r="H28" s="96">
        <f>L28+K28+I28+J28</f>
        <v>32</v>
      </c>
      <c r="I28" s="95">
        <v>16</v>
      </c>
      <c r="J28" s="95"/>
      <c r="K28" s="90">
        <v>16</v>
      </c>
      <c r="L28" s="91"/>
      <c r="M28" s="94">
        <v>8</v>
      </c>
      <c r="N28" s="97">
        <v>30</v>
      </c>
      <c r="O28" s="100">
        <f t="shared" si="11"/>
        <v>50</v>
      </c>
      <c r="P28" s="96">
        <v>4</v>
      </c>
      <c r="Q28" s="97"/>
      <c r="R28" s="96"/>
      <c r="S28" s="97"/>
      <c r="U28" s="242" t="b">
        <f t="shared" si="0"/>
        <v>1</v>
      </c>
      <c r="V28" s="247" t="b">
        <f t="shared" si="1"/>
        <v>1</v>
      </c>
      <c r="W28" s="242" t="b">
        <f t="shared" si="2"/>
        <v>1</v>
      </c>
      <c r="X28" s="242" t="b">
        <f t="shared" si="3"/>
        <v>1</v>
      </c>
      <c r="Z28" s="242">
        <f>P28*8</f>
        <v>32</v>
      </c>
      <c r="AA28" s="242">
        <f t="shared" si="13"/>
        <v>0</v>
      </c>
      <c r="AB28" s="242">
        <f t="shared" si="14"/>
        <v>0</v>
      </c>
      <c r="AC28" s="242">
        <f t="shared" si="15"/>
        <v>0</v>
      </c>
    </row>
    <row r="29" spans="1:29" ht="18" customHeight="1" thickBot="1" x14ac:dyDescent="0.35">
      <c r="A29" s="202" t="s">
        <v>185</v>
      </c>
      <c r="B29" s="163" t="s">
        <v>107</v>
      </c>
      <c r="C29" s="82">
        <v>2</v>
      </c>
      <c r="D29" s="101"/>
      <c r="E29" s="102"/>
      <c r="F29" s="92">
        <f t="shared" si="9"/>
        <v>180</v>
      </c>
      <c r="G29" s="81">
        <v>6</v>
      </c>
      <c r="H29" s="96">
        <f>L29+K29+I29+J29</f>
        <v>48</v>
      </c>
      <c r="I29" s="95">
        <v>24</v>
      </c>
      <c r="J29" s="95"/>
      <c r="K29" s="90">
        <v>24</v>
      </c>
      <c r="L29" s="91"/>
      <c r="M29" s="94">
        <v>12</v>
      </c>
      <c r="N29" s="85">
        <v>30</v>
      </c>
      <c r="O29" s="104">
        <f t="shared" si="11"/>
        <v>90</v>
      </c>
      <c r="P29" s="105"/>
      <c r="Q29" s="106">
        <v>6</v>
      </c>
      <c r="R29" s="105"/>
      <c r="S29" s="106"/>
      <c r="U29" s="242" t="b">
        <f t="shared" si="0"/>
        <v>1</v>
      </c>
      <c r="V29" s="247" t="b">
        <f t="shared" si="1"/>
        <v>1</v>
      </c>
      <c r="W29" s="242" t="b">
        <f t="shared" si="2"/>
        <v>1</v>
      </c>
      <c r="X29" s="242" t="b">
        <f t="shared" si="3"/>
        <v>1</v>
      </c>
      <c r="Z29" s="242">
        <f t="shared" si="12"/>
        <v>0</v>
      </c>
      <c r="AA29" s="242">
        <f t="shared" si="13"/>
        <v>48</v>
      </c>
      <c r="AB29" s="242">
        <f t="shared" si="14"/>
        <v>0</v>
      </c>
      <c r="AC29" s="242">
        <f t="shared" si="15"/>
        <v>0</v>
      </c>
    </row>
    <row r="30" spans="1:29" ht="18" customHeight="1" thickBot="1" x14ac:dyDescent="0.35">
      <c r="A30" s="352" t="s">
        <v>17</v>
      </c>
      <c r="B30" s="352"/>
      <c r="C30" s="86">
        <v>9</v>
      </c>
      <c r="D30" s="86">
        <v>4</v>
      </c>
      <c r="E30" s="86">
        <v>0</v>
      </c>
      <c r="F30" s="86">
        <f>SUM(F17:F29)</f>
        <v>1590</v>
      </c>
      <c r="G30" s="86">
        <f>SUM(G17:G29)</f>
        <v>53</v>
      </c>
      <c r="H30" s="86">
        <f>SUM(H17:H29)</f>
        <v>424</v>
      </c>
      <c r="I30" s="86">
        <f t="shared" ref="I30:S30" si="16">SUM(I17:I29)</f>
        <v>208</v>
      </c>
      <c r="J30" s="86">
        <f t="shared" si="16"/>
        <v>0</v>
      </c>
      <c r="K30" s="86">
        <f t="shared" si="16"/>
        <v>216</v>
      </c>
      <c r="L30" s="86">
        <f t="shared" si="16"/>
        <v>0</v>
      </c>
      <c r="M30" s="86">
        <f t="shared" si="16"/>
        <v>106</v>
      </c>
      <c r="N30" s="86">
        <f t="shared" si="16"/>
        <v>270</v>
      </c>
      <c r="O30" s="86">
        <f t="shared" si="16"/>
        <v>790</v>
      </c>
      <c r="P30" s="86">
        <f t="shared" si="16"/>
        <v>24</v>
      </c>
      <c r="Q30" s="86">
        <f t="shared" si="16"/>
        <v>15</v>
      </c>
      <c r="R30" s="86">
        <f t="shared" si="16"/>
        <v>14</v>
      </c>
      <c r="S30" s="86">
        <f t="shared" si="16"/>
        <v>0</v>
      </c>
      <c r="U30" s="242" t="b">
        <f>G30=P30+Q30+R30+S30</f>
        <v>1</v>
      </c>
      <c r="V30" s="247" t="b">
        <f t="shared" si="1"/>
        <v>1</v>
      </c>
      <c r="W30" s="242" t="b">
        <f t="shared" si="2"/>
        <v>1</v>
      </c>
      <c r="X30" s="242" t="b">
        <f t="shared" si="3"/>
        <v>1</v>
      </c>
      <c r="Z30" s="242"/>
      <c r="AA30" s="242"/>
      <c r="AB30" s="242"/>
      <c r="AC30" s="242"/>
    </row>
    <row r="31" spans="1:29" ht="18" customHeight="1" thickBot="1" x14ac:dyDescent="0.35">
      <c r="A31" s="346" t="s">
        <v>84</v>
      </c>
      <c r="B31" s="347"/>
      <c r="C31" s="51"/>
      <c r="D31" s="51"/>
      <c r="E31" s="51"/>
      <c r="F31" s="51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78"/>
      <c r="U31" s="242"/>
      <c r="V31" s="247"/>
      <c r="W31" s="242"/>
      <c r="X31" s="242"/>
      <c r="Z31" s="242">
        <f t="shared" si="12"/>
        <v>0</v>
      </c>
      <c r="AA31" s="242">
        <f t="shared" si="13"/>
        <v>0</v>
      </c>
      <c r="AB31" s="242">
        <f t="shared" si="14"/>
        <v>0</v>
      </c>
      <c r="AC31" s="242">
        <f t="shared" si="15"/>
        <v>0</v>
      </c>
    </row>
    <row r="32" spans="1:29" ht="18" customHeight="1" x14ac:dyDescent="0.3">
      <c r="A32" s="108" t="s">
        <v>67</v>
      </c>
      <c r="B32" s="258" t="s">
        <v>191</v>
      </c>
      <c r="C32" s="228"/>
      <c r="D32" s="227" t="s">
        <v>142</v>
      </c>
      <c r="E32" s="109"/>
      <c r="F32" s="73">
        <f>G32*30</f>
        <v>180</v>
      </c>
      <c r="G32" s="110">
        <v>6</v>
      </c>
      <c r="H32" s="231"/>
      <c r="I32" s="229"/>
      <c r="J32" s="112"/>
      <c r="K32" s="112"/>
      <c r="L32" s="113"/>
      <c r="M32" s="114"/>
      <c r="N32" s="109"/>
      <c r="O32" s="135">
        <f>F32-H32-M32-N32</f>
        <v>180</v>
      </c>
      <c r="P32" s="111"/>
      <c r="Q32" s="109"/>
      <c r="R32" s="111">
        <v>6</v>
      </c>
      <c r="S32" s="164"/>
      <c r="U32" s="242" t="b">
        <f t="shared" si="0"/>
        <v>1</v>
      </c>
      <c r="V32" s="247" t="b">
        <f t="shared" si="1"/>
        <v>0</v>
      </c>
      <c r="W32" s="242" t="b">
        <f t="shared" si="2"/>
        <v>0</v>
      </c>
      <c r="X32" s="242" t="b">
        <f t="shared" si="3"/>
        <v>1</v>
      </c>
      <c r="Z32" s="242">
        <f t="shared" si="12"/>
        <v>0</v>
      </c>
      <c r="AA32" s="242">
        <f t="shared" si="13"/>
        <v>0</v>
      </c>
      <c r="AB32" s="242"/>
      <c r="AC32" s="242">
        <f t="shared" si="15"/>
        <v>0</v>
      </c>
    </row>
    <row r="33" spans="1:29" ht="18" customHeight="1" x14ac:dyDescent="0.3">
      <c r="A33" s="237" t="s">
        <v>68</v>
      </c>
      <c r="B33" s="297" t="s">
        <v>108</v>
      </c>
      <c r="C33" s="272"/>
      <c r="D33" s="273" t="s">
        <v>126</v>
      </c>
      <c r="E33" s="124"/>
      <c r="F33" s="92">
        <f>G33*30</f>
        <v>225</v>
      </c>
      <c r="G33" s="293">
        <v>7.5</v>
      </c>
      <c r="H33" s="236"/>
      <c r="I33" s="234"/>
      <c r="J33" s="127"/>
      <c r="K33" s="127"/>
      <c r="L33" s="128"/>
      <c r="M33" s="129"/>
      <c r="N33" s="124"/>
      <c r="O33" s="100">
        <f>F33-H33-M33-N33</f>
        <v>225</v>
      </c>
      <c r="P33" s="126"/>
      <c r="Q33" s="124"/>
      <c r="R33" s="126"/>
      <c r="S33" s="124">
        <v>7.5</v>
      </c>
      <c r="U33" s="242" t="b">
        <f>G33=P33+Q33+R33+S33</f>
        <v>1</v>
      </c>
      <c r="V33" s="247" t="b">
        <f>G33*8=H33</f>
        <v>0</v>
      </c>
      <c r="W33" s="242" t="b">
        <f>G33*2=M33</f>
        <v>0</v>
      </c>
      <c r="X33" s="242" t="b">
        <f>F33-H33-M33-N33=O33</f>
        <v>1</v>
      </c>
      <c r="Z33" s="242">
        <f>P33*8</f>
        <v>0</v>
      </c>
      <c r="AA33" s="242">
        <f>Q33*8</f>
        <v>0</v>
      </c>
      <c r="AB33" s="242">
        <f>R33*8</f>
        <v>0</v>
      </c>
      <c r="AC33" s="242"/>
    </row>
    <row r="34" spans="1:29" ht="18" customHeight="1" thickBot="1" x14ac:dyDescent="0.35">
      <c r="A34" s="260" t="s">
        <v>192</v>
      </c>
      <c r="B34" s="298" t="s">
        <v>198</v>
      </c>
      <c r="C34" s="261"/>
      <c r="D34" s="262" t="s">
        <v>126</v>
      </c>
      <c r="E34" s="263"/>
      <c r="F34" s="264">
        <f>G34*30</f>
        <v>180</v>
      </c>
      <c r="G34" s="294">
        <v>6</v>
      </c>
      <c r="H34" s="265"/>
      <c r="I34" s="266"/>
      <c r="J34" s="267"/>
      <c r="K34" s="267"/>
      <c r="L34" s="268"/>
      <c r="M34" s="269"/>
      <c r="N34" s="263"/>
      <c r="O34" s="270">
        <f>F34-H34-M34-N34</f>
        <v>180</v>
      </c>
      <c r="P34" s="271"/>
      <c r="Q34" s="263"/>
      <c r="R34" s="271"/>
      <c r="S34" s="263">
        <v>6</v>
      </c>
      <c r="U34" s="242" t="b">
        <f t="shared" si="0"/>
        <v>1</v>
      </c>
      <c r="V34" s="247" t="b">
        <f t="shared" si="1"/>
        <v>0</v>
      </c>
      <c r="W34" s="242" t="b">
        <f t="shared" si="2"/>
        <v>0</v>
      </c>
      <c r="X34" s="242" t="b">
        <f t="shared" si="3"/>
        <v>1</v>
      </c>
      <c r="Z34" s="242">
        <f t="shared" si="12"/>
        <v>0</v>
      </c>
      <c r="AA34" s="242">
        <f t="shared" si="13"/>
        <v>0</v>
      </c>
      <c r="AB34" s="242">
        <f t="shared" si="14"/>
        <v>0</v>
      </c>
      <c r="AC34" s="242"/>
    </row>
    <row r="35" spans="1:29" ht="18" customHeight="1" thickBot="1" x14ac:dyDescent="0.35">
      <c r="A35" s="352" t="s">
        <v>17</v>
      </c>
      <c r="B35" s="352"/>
      <c r="C35" s="86">
        <v>0</v>
      </c>
      <c r="D35" s="86">
        <v>3</v>
      </c>
      <c r="E35" s="86">
        <v>0</v>
      </c>
      <c r="F35" s="86">
        <f>SUM(F32:F34)</f>
        <v>585</v>
      </c>
      <c r="G35" s="295">
        <f t="shared" ref="G35:S35" si="17">SUM(G32:G34)</f>
        <v>19.5</v>
      </c>
      <c r="H35" s="86">
        <f t="shared" si="17"/>
        <v>0</v>
      </c>
      <c r="I35" s="86">
        <f t="shared" si="17"/>
        <v>0</v>
      </c>
      <c r="J35" s="86">
        <f t="shared" si="17"/>
        <v>0</v>
      </c>
      <c r="K35" s="86">
        <f t="shared" si="17"/>
        <v>0</v>
      </c>
      <c r="L35" s="86">
        <f t="shared" si="17"/>
        <v>0</v>
      </c>
      <c r="M35" s="86">
        <f t="shared" si="17"/>
        <v>0</v>
      </c>
      <c r="N35" s="86">
        <f t="shared" si="17"/>
        <v>0</v>
      </c>
      <c r="O35" s="86">
        <f t="shared" si="17"/>
        <v>585</v>
      </c>
      <c r="P35" s="86">
        <f t="shared" si="17"/>
        <v>0</v>
      </c>
      <c r="Q35" s="86">
        <f t="shared" si="17"/>
        <v>0</v>
      </c>
      <c r="R35" s="86">
        <f t="shared" si="17"/>
        <v>6</v>
      </c>
      <c r="S35" s="122">
        <f t="shared" si="17"/>
        <v>13.5</v>
      </c>
      <c r="U35" s="242" t="b">
        <f t="shared" si="0"/>
        <v>1</v>
      </c>
      <c r="V35" s="247" t="b">
        <f t="shared" si="1"/>
        <v>0</v>
      </c>
      <c r="W35" s="242" t="b">
        <f t="shared" si="2"/>
        <v>0</v>
      </c>
      <c r="X35" s="242" t="b">
        <f t="shared" si="3"/>
        <v>1</v>
      </c>
      <c r="Z35" s="242"/>
      <c r="AA35" s="242"/>
      <c r="AB35" s="242"/>
      <c r="AC35" s="242"/>
    </row>
    <row r="36" spans="1:29" ht="24.95" customHeight="1" thickBot="1" x14ac:dyDescent="0.35">
      <c r="A36" s="346" t="s">
        <v>66</v>
      </c>
      <c r="B36" s="347"/>
      <c r="C36" s="51"/>
      <c r="D36" s="51"/>
      <c r="E36" s="51"/>
      <c r="F36" s="51"/>
      <c r="G36" s="296"/>
      <c r="H36" s="107"/>
      <c r="I36" s="107"/>
      <c r="J36" s="107"/>
      <c r="K36" s="107"/>
      <c r="L36" s="107"/>
      <c r="M36" s="107"/>
      <c r="N36" s="107"/>
      <c r="O36" s="107"/>
      <c r="P36" s="64"/>
      <c r="Q36" s="64"/>
      <c r="R36" s="64"/>
      <c r="S36" s="175"/>
      <c r="U36" s="242"/>
      <c r="V36" s="247"/>
      <c r="W36" s="242"/>
      <c r="X36" s="242"/>
      <c r="Z36" s="242"/>
      <c r="AA36" s="242"/>
      <c r="AB36" s="242"/>
      <c r="AC36" s="242"/>
    </row>
    <row r="37" spans="1:29" x14ac:dyDescent="0.3">
      <c r="A37" s="348" t="s">
        <v>69</v>
      </c>
      <c r="B37" s="201" t="s">
        <v>194</v>
      </c>
      <c r="C37" s="350">
        <v>4</v>
      </c>
      <c r="D37" s="224"/>
      <c r="E37" s="72"/>
      <c r="F37" s="73">
        <f>G37*30</f>
        <v>135</v>
      </c>
      <c r="G37" s="287">
        <v>4.5</v>
      </c>
      <c r="H37" s="235"/>
      <c r="I37" s="233"/>
      <c r="J37" s="75"/>
      <c r="K37" s="71"/>
      <c r="L37" s="72"/>
      <c r="M37" s="74"/>
      <c r="N37" s="72"/>
      <c r="O37" s="135">
        <f>F37-H37-M37-N37</f>
        <v>135</v>
      </c>
      <c r="P37" s="76"/>
      <c r="Q37" s="77"/>
      <c r="R37" s="76"/>
      <c r="S37" s="123">
        <v>4.5</v>
      </c>
      <c r="U37" s="242" t="b">
        <f t="shared" si="0"/>
        <v>1</v>
      </c>
      <c r="V37" s="247" t="b">
        <f t="shared" si="1"/>
        <v>0</v>
      </c>
      <c r="W37" s="242" t="b">
        <f t="shared" si="2"/>
        <v>0</v>
      </c>
      <c r="X37" s="242" t="b">
        <f t="shared" si="3"/>
        <v>1</v>
      </c>
      <c r="Z37" s="242">
        <f t="shared" si="12"/>
        <v>0</v>
      </c>
      <c r="AA37" s="242">
        <f t="shared" si="13"/>
        <v>0</v>
      </c>
      <c r="AB37" s="242">
        <f t="shared" si="14"/>
        <v>0</v>
      </c>
      <c r="AC37" s="242"/>
    </row>
    <row r="38" spans="1:29" x14ac:dyDescent="0.3">
      <c r="A38" s="349"/>
      <c r="B38" s="275" t="s">
        <v>195</v>
      </c>
      <c r="C38" s="351"/>
      <c r="D38" s="225"/>
      <c r="E38" s="124"/>
      <c r="F38" s="92">
        <f>G38*30</f>
        <v>45</v>
      </c>
      <c r="G38" s="125">
        <v>1.5</v>
      </c>
      <c r="H38" s="236"/>
      <c r="I38" s="234"/>
      <c r="J38" s="127"/>
      <c r="K38" s="127"/>
      <c r="L38" s="128"/>
      <c r="M38" s="129"/>
      <c r="N38" s="124">
        <v>45</v>
      </c>
      <c r="O38" s="100">
        <f>F38-H38-M38-N38</f>
        <v>0</v>
      </c>
      <c r="P38" s="126"/>
      <c r="Q38" s="124"/>
      <c r="R38" s="126"/>
      <c r="S38" s="124">
        <v>1.5</v>
      </c>
      <c r="U38" s="242" t="b">
        <f t="shared" si="0"/>
        <v>1</v>
      </c>
      <c r="V38" s="247" t="b">
        <f t="shared" si="1"/>
        <v>0</v>
      </c>
      <c r="W38" s="242" t="b">
        <f t="shared" si="2"/>
        <v>0</v>
      </c>
      <c r="X38" s="242" t="b">
        <f t="shared" si="3"/>
        <v>1</v>
      </c>
      <c r="Z38" s="242">
        <f t="shared" si="12"/>
        <v>0</v>
      </c>
      <c r="AA38" s="242">
        <f t="shared" si="13"/>
        <v>0</v>
      </c>
      <c r="AB38" s="242">
        <f t="shared" si="14"/>
        <v>0</v>
      </c>
      <c r="AC38" s="242"/>
    </row>
    <row r="39" spans="1:29" ht="19.5" thickBot="1" x14ac:dyDescent="0.35">
      <c r="A39" s="115" t="s">
        <v>109</v>
      </c>
      <c r="B39" s="259" t="s">
        <v>196</v>
      </c>
      <c r="C39" s="226">
        <v>4</v>
      </c>
      <c r="D39" s="223"/>
      <c r="E39" s="117"/>
      <c r="F39" s="103">
        <f>G39*30</f>
        <v>45</v>
      </c>
      <c r="G39" s="118">
        <v>1.5</v>
      </c>
      <c r="H39" s="232"/>
      <c r="I39" s="230"/>
      <c r="J39" s="116"/>
      <c r="K39" s="116"/>
      <c r="L39" s="120"/>
      <c r="M39" s="121"/>
      <c r="N39" s="117">
        <v>45</v>
      </c>
      <c r="O39" s="104">
        <f>F39-H39-M39-N39</f>
        <v>0</v>
      </c>
      <c r="P39" s="119"/>
      <c r="Q39" s="117"/>
      <c r="R39" s="119"/>
      <c r="S39" s="117">
        <v>1.5</v>
      </c>
      <c r="U39" s="242" t="b">
        <f t="shared" si="0"/>
        <v>1</v>
      </c>
      <c r="V39" s="247" t="b">
        <f t="shared" si="1"/>
        <v>0</v>
      </c>
      <c r="W39" s="242" t="b">
        <f t="shared" si="2"/>
        <v>0</v>
      </c>
      <c r="X39" s="242" t="b">
        <f t="shared" si="3"/>
        <v>1</v>
      </c>
      <c r="Z39" s="242">
        <f t="shared" si="12"/>
        <v>0</v>
      </c>
      <c r="AA39" s="242">
        <f t="shared" si="13"/>
        <v>0</v>
      </c>
      <c r="AB39" s="242">
        <f t="shared" si="14"/>
        <v>0</v>
      </c>
      <c r="AC39" s="242"/>
    </row>
    <row r="40" spans="1:29" ht="19.5" thickBot="1" x14ac:dyDescent="0.35">
      <c r="A40" s="352" t="s">
        <v>17</v>
      </c>
      <c r="B40" s="352"/>
      <c r="C40" s="86">
        <v>1</v>
      </c>
      <c r="D40" s="86">
        <v>0</v>
      </c>
      <c r="E40" s="86">
        <v>0</v>
      </c>
      <c r="F40" s="86">
        <f>SUM(F37:F39)</f>
        <v>225</v>
      </c>
      <c r="G40" s="122">
        <f t="shared" ref="G40:S40" si="18">SUM(G37:G39)</f>
        <v>7.5</v>
      </c>
      <c r="H40" s="86">
        <f t="shared" si="18"/>
        <v>0</v>
      </c>
      <c r="I40" s="86">
        <f t="shared" si="18"/>
        <v>0</v>
      </c>
      <c r="J40" s="86">
        <f t="shared" si="18"/>
        <v>0</v>
      </c>
      <c r="K40" s="86">
        <f t="shared" si="18"/>
        <v>0</v>
      </c>
      <c r="L40" s="86">
        <f t="shared" si="18"/>
        <v>0</v>
      </c>
      <c r="M40" s="86">
        <f t="shared" si="18"/>
        <v>0</v>
      </c>
      <c r="N40" s="86">
        <f t="shared" si="18"/>
        <v>90</v>
      </c>
      <c r="O40" s="86">
        <f t="shared" si="18"/>
        <v>135</v>
      </c>
      <c r="P40" s="86">
        <f t="shared" si="18"/>
        <v>0</v>
      </c>
      <c r="Q40" s="86">
        <f t="shared" si="18"/>
        <v>0</v>
      </c>
      <c r="R40" s="86">
        <f t="shared" si="18"/>
        <v>0</v>
      </c>
      <c r="S40" s="122">
        <f t="shared" si="18"/>
        <v>7.5</v>
      </c>
      <c r="U40" s="242" t="b">
        <f t="shared" si="0"/>
        <v>1</v>
      </c>
      <c r="V40" s="247" t="b">
        <f t="shared" si="1"/>
        <v>0</v>
      </c>
      <c r="W40" s="242" t="b">
        <f t="shared" si="2"/>
        <v>0</v>
      </c>
      <c r="X40" s="242" t="b">
        <f t="shared" si="3"/>
        <v>1</v>
      </c>
      <c r="Z40" s="242">
        <f t="shared" si="12"/>
        <v>0</v>
      </c>
      <c r="AA40" s="242">
        <f t="shared" si="13"/>
        <v>0</v>
      </c>
      <c r="AB40" s="242">
        <f t="shared" si="14"/>
        <v>0</v>
      </c>
      <c r="AC40" s="242"/>
    </row>
    <row r="41" spans="1:29" ht="24.95" customHeight="1" thickBot="1" x14ac:dyDescent="0.35">
      <c r="A41" s="339" t="s">
        <v>88</v>
      </c>
      <c r="B41" s="339"/>
      <c r="C41" s="130">
        <f>C15+C30+C35+C40</f>
        <v>11</v>
      </c>
      <c r="D41" s="130">
        <f>D15+D30+D35+D40</f>
        <v>10</v>
      </c>
      <c r="E41" s="130">
        <f t="shared" ref="E41:S41" si="19">E15+E30+E35+E40</f>
        <v>0</v>
      </c>
      <c r="F41" s="130">
        <f>F15+F30+F35+F40</f>
        <v>2700</v>
      </c>
      <c r="G41" s="130">
        <f t="shared" si="19"/>
        <v>90</v>
      </c>
      <c r="H41" s="130">
        <f t="shared" si="19"/>
        <v>504</v>
      </c>
      <c r="I41" s="130">
        <f t="shared" si="19"/>
        <v>224</v>
      </c>
      <c r="J41" s="130">
        <f t="shared" si="19"/>
        <v>48</v>
      </c>
      <c r="K41" s="130">
        <f t="shared" si="19"/>
        <v>232</v>
      </c>
      <c r="L41" s="130">
        <f t="shared" si="19"/>
        <v>0</v>
      </c>
      <c r="M41" s="130">
        <f t="shared" si="19"/>
        <v>126</v>
      </c>
      <c r="N41" s="130">
        <f t="shared" si="19"/>
        <v>390</v>
      </c>
      <c r="O41" s="130">
        <f t="shared" si="19"/>
        <v>1680</v>
      </c>
      <c r="P41" s="130">
        <f>P15+P30+P35+P40</f>
        <v>30</v>
      </c>
      <c r="Q41" s="130">
        <f t="shared" si="19"/>
        <v>17</v>
      </c>
      <c r="R41" s="130">
        <f>R15+R30+R35+R40</f>
        <v>22</v>
      </c>
      <c r="S41" s="130">
        <f t="shared" si="19"/>
        <v>21</v>
      </c>
      <c r="U41" s="242" t="b">
        <f t="shared" si="0"/>
        <v>1</v>
      </c>
      <c r="V41" s="247" t="b">
        <f t="shared" si="1"/>
        <v>0</v>
      </c>
      <c r="W41" s="242" t="b">
        <f t="shared" si="2"/>
        <v>0</v>
      </c>
      <c r="X41" s="242" t="b">
        <f t="shared" si="3"/>
        <v>1</v>
      </c>
      <c r="Z41" s="242"/>
      <c r="AA41" s="242"/>
      <c r="AB41" s="242"/>
      <c r="AC41" s="242"/>
    </row>
    <row r="42" spans="1:29" ht="18" customHeight="1" x14ac:dyDescent="0.3">
      <c r="A42" s="179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80"/>
      <c r="U42" s="242"/>
      <c r="V42" s="247"/>
      <c r="W42" s="242"/>
      <c r="X42" s="242"/>
      <c r="Z42" s="242"/>
      <c r="AA42" s="242"/>
      <c r="AB42" s="242"/>
      <c r="AC42" s="242"/>
    </row>
    <row r="43" spans="1:29" ht="18" customHeight="1" x14ac:dyDescent="0.3">
      <c r="A43" s="340" t="s">
        <v>80</v>
      </c>
      <c r="B43" s="341"/>
      <c r="C43" s="51"/>
      <c r="D43" s="51"/>
      <c r="E43" s="51"/>
      <c r="F43" s="51"/>
      <c r="G43" s="51"/>
      <c r="H43" s="51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181"/>
      <c r="U43" s="242"/>
      <c r="V43" s="247"/>
      <c r="W43" s="242"/>
      <c r="X43" s="242"/>
      <c r="Z43" s="242"/>
      <c r="AA43" s="242"/>
      <c r="AB43" s="242"/>
      <c r="AC43" s="242"/>
    </row>
    <row r="44" spans="1:29" ht="18" customHeight="1" x14ac:dyDescent="0.3">
      <c r="A44" s="183"/>
      <c r="B44" s="140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141"/>
      <c r="U44" s="242" t="b">
        <f t="shared" si="0"/>
        <v>1</v>
      </c>
      <c r="V44" s="247" t="b">
        <f t="shared" si="1"/>
        <v>1</v>
      </c>
      <c r="W44" s="242" t="b">
        <f t="shared" si="2"/>
        <v>1</v>
      </c>
      <c r="X44" s="242" t="b">
        <f t="shared" si="3"/>
        <v>1</v>
      </c>
      <c r="Z44" s="242"/>
      <c r="AA44" s="242"/>
      <c r="AB44" s="242"/>
      <c r="AC44" s="242"/>
    </row>
    <row r="45" spans="1:29" ht="18" customHeight="1" thickBot="1" x14ac:dyDescent="0.35">
      <c r="A45" s="337" t="s">
        <v>199</v>
      </c>
      <c r="B45" s="338"/>
      <c r="C45" s="338"/>
      <c r="D45" s="338"/>
      <c r="E45" s="338"/>
      <c r="F45" s="338"/>
      <c r="G45" s="338"/>
      <c r="H45" s="338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141"/>
      <c r="U45" s="242" t="b">
        <f>G45=P45+Q45+R45+S45</f>
        <v>1</v>
      </c>
      <c r="V45" s="247" t="b">
        <f>G45*8=H45</f>
        <v>1</v>
      </c>
      <c r="W45" s="242" t="b">
        <f>G45*2=M45</f>
        <v>1</v>
      </c>
      <c r="X45" s="242" t="b">
        <f>F45-H45-M45-N45=O45</f>
        <v>1</v>
      </c>
      <c r="Z45" s="242"/>
      <c r="AA45" s="242"/>
      <c r="AB45" s="242"/>
      <c r="AC45" s="242"/>
    </row>
    <row r="46" spans="1:29" ht="18" customHeight="1" thickBot="1" x14ac:dyDescent="0.35">
      <c r="A46" s="70" t="s">
        <v>144</v>
      </c>
      <c r="B46" s="137" t="s">
        <v>125</v>
      </c>
      <c r="C46" s="138"/>
      <c r="D46" s="283" t="s">
        <v>202</v>
      </c>
      <c r="E46" s="137"/>
      <c r="F46" s="138">
        <f>G46*30</f>
        <v>900</v>
      </c>
      <c r="G46" s="137">
        <v>30</v>
      </c>
      <c r="H46" s="139">
        <f>L46+K46+I46+J46</f>
        <v>240</v>
      </c>
      <c r="I46" s="143">
        <v>120</v>
      </c>
      <c r="J46" s="143"/>
      <c r="K46" s="143">
        <v>120</v>
      </c>
      <c r="L46" s="144"/>
      <c r="M46" s="142">
        <v>60</v>
      </c>
      <c r="N46" s="144"/>
      <c r="O46" s="165">
        <f>F46-H46-M46-N46</f>
        <v>600</v>
      </c>
      <c r="P46" s="142"/>
      <c r="Q46" s="144">
        <v>13</v>
      </c>
      <c r="R46" s="142">
        <v>8</v>
      </c>
      <c r="S46" s="144">
        <v>9</v>
      </c>
      <c r="U46" s="242" t="b">
        <f>G46=P46+Q46+R46+S46</f>
        <v>1</v>
      </c>
      <c r="V46" s="247" t="b">
        <f>G46*8=H46</f>
        <v>1</v>
      </c>
      <c r="W46" s="242" t="b">
        <f>G46*2=M46</f>
        <v>1</v>
      </c>
      <c r="X46" s="242" t="b">
        <f>F46-H46-M46-N46=O46</f>
        <v>1</v>
      </c>
      <c r="Z46" s="242">
        <f t="shared" ref="Z46:AC46" si="20">P46*8</f>
        <v>0</v>
      </c>
      <c r="AA46" s="242">
        <f t="shared" si="20"/>
        <v>104</v>
      </c>
      <c r="AB46" s="242">
        <f t="shared" si="20"/>
        <v>64</v>
      </c>
      <c r="AC46" s="242">
        <f t="shared" si="20"/>
        <v>72</v>
      </c>
    </row>
    <row r="47" spans="1:29" ht="18" customHeight="1" thickBot="1" x14ac:dyDescent="0.35">
      <c r="A47" s="339" t="s">
        <v>82</v>
      </c>
      <c r="B47" s="339"/>
      <c r="C47" s="130"/>
      <c r="D47" s="277" t="s">
        <v>145</v>
      </c>
      <c r="E47" s="130">
        <v>0</v>
      </c>
      <c r="F47" s="130">
        <f t="shared" ref="F47:S47" si="21">F46</f>
        <v>900</v>
      </c>
      <c r="G47" s="130">
        <f t="shared" si="21"/>
        <v>30</v>
      </c>
      <c r="H47" s="130">
        <f t="shared" si="21"/>
        <v>240</v>
      </c>
      <c r="I47" s="130">
        <f t="shared" si="21"/>
        <v>120</v>
      </c>
      <c r="J47" s="130">
        <f t="shared" si="21"/>
        <v>0</v>
      </c>
      <c r="K47" s="130">
        <f t="shared" si="21"/>
        <v>120</v>
      </c>
      <c r="L47" s="130">
        <f t="shared" si="21"/>
        <v>0</v>
      </c>
      <c r="M47" s="130">
        <f t="shared" si="21"/>
        <v>60</v>
      </c>
      <c r="N47" s="130">
        <f t="shared" si="21"/>
        <v>0</v>
      </c>
      <c r="O47" s="130">
        <f t="shared" si="21"/>
        <v>600</v>
      </c>
      <c r="P47" s="130">
        <f t="shared" si="21"/>
        <v>0</v>
      </c>
      <c r="Q47" s="130">
        <f t="shared" si="21"/>
        <v>13</v>
      </c>
      <c r="R47" s="130">
        <f t="shared" si="21"/>
        <v>8</v>
      </c>
      <c r="S47" s="130">
        <f t="shared" si="21"/>
        <v>9</v>
      </c>
      <c r="U47" s="242" t="b">
        <f>G47=P47+Q47+R47+S47</f>
        <v>1</v>
      </c>
      <c r="V47" s="247" t="b">
        <f>G47*8=H47</f>
        <v>1</v>
      </c>
      <c r="W47" s="242" t="b">
        <f>G47*2=M47</f>
        <v>1</v>
      </c>
      <c r="X47" s="242" t="b">
        <f>F47-H47-M47-N47=O47</f>
        <v>1</v>
      </c>
      <c r="Z47" s="242"/>
      <c r="AA47" s="242"/>
      <c r="AB47" s="242"/>
      <c r="AC47" s="242"/>
    </row>
    <row r="48" spans="1:29" ht="28.9" customHeight="1" thickBot="1" x14ac:dyDescent="0.35">
      <c r="A48" s="342" t="s">
        <v>61</v>
      </c>
      <c r="B48" s="342"/>
      <c r="C48" s="145">
        <f>C41+C47</f>
        <v>11</v>
      </c>
      <c r="D48" s="145">
        <f t="shared" ref="D48:E48" si="22">D41+D47</f>
        <v>17</v>
      </c>
      <c r="E48" s="145">
        <f t="shared" si="22"/>
        <v>0</v>
      </c>
      <c r="F48" s="145">
        <f>F41+F47</f>
        <v>3600</v>
      </c>
      <c r="G48" s="145">
        <f t="shared" ref="G48:S48" si="23">G41+G47</f>
        <v>120</v>
      </c>
      <c r="H48" s="145">
        <f t="shared" si="23"/>
        <v>744</v>
      </c>
      <c r="I48" s="145">
        <f t="shared" si="23"/>
        <v>344</v>
      </c>
      <c r="J48" s="145">
        <f t="shared" si="23"/>
        <v>48</v>
      </c>
      <c r="K48" s="145">
        <f t="shared" si="23"/>
        <v>352</v>
      </c>
      <c r="L48" s="145">
        <f t="shared" si="23"/>
        <v>0</v>
      </c>
      <c r="M48" s="145">
        <f t="shared" si="23"/>
        <v>186</v>
      </c>
      <c r="N48" s="145">
        <f t="shared" si="23"/>
        <v>390</v>
      </c>
      <c r="O48" s="145">
        <f t="shared" si="23"/>
        <v>2280</v>
      </c>
      <c r="P48" s="145">
        <f t="shared" si="23"/>
        <v>30</v>
      </c>
      <c r="Q48" s="145">
        <f t="shared" si="23"/>
        <v>30</v>
      </c>
      <c r="R48" s="145">
        <f t="shared" si="23"/>
        <v>30</v>
      </c>
      <c r="S48" s="145">
        <f t="shared" si="23"/>
        <v>30</v>
      </c>
      <c r="U48" s="242" t="b">
        <f t="shared" si="0"/>
        <v>1</v>
      </c>
      <c r="V48" s="247" t="b">
        <f t="shared" si="1"/>
        <v>0</v>
      </c>
      <c r="W48" s="242" t="b">
        <f t="shared" si="2"/>
        <v>0</v>
      </c>
      <c r="X48" s="242" t="b">
        <f t="shared" si="3"/>
        <v>1</v>
      </c>
      <c r="Z48" s="242">
        <f>SUM(Z12:Z47)</f>
        <v>240</v>
      </c>
      <c r="AA48" s="242">
        <f>SUM(AA12:AA47)</f>
        <v>240</v>
      </c>
      <c r="AB48" s="242">
        <f t="shared" ref="AB48:AC48" si="24">SUM(AB12:AB47)</f>
        <v>192</v>
      </c>
      <c r="AC48" s="242">
        <f t="shared" si="24"/>
        <v>72</v>
      </c>
    </row>
    <row r="49" spans="1:30" x14ac:dyDescent="0.3">
      <c r="A49" s="54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30" x14ac:dyDescent="0.3">
      <c r="A50" s="146" t="s">
        <v>127</v>
      </c>
      <c r="B50" s="147"/>
      <c r="C50" s="147"/>
      <c r="D50" s="147"/>
      <c r="E50" s="147"/>
      <c r="F50" s="147"/>
      <c r="G50" s="147"/>
      <c r="H50" s="147"/>
      <c r="I50" s="147"/>
      <c r="J50" s="146"/>
      <c r="K50" s="148"/>
      <c r="L50" s="148"/>
      <c r="M50" s="146"/>
      <c r="N50" s="146"/>
      <c r="O50" s="146"/>
      <c r="P50" s="146"/>
      <c r="Q50" s="146"/>
      <c r="R50" s="149"/>
      <c r="S50" s="149"/>
      <c r="Z50" s="248">
        <f>Z48/Z10</f>
        <v>13.333333333333334</v>
      </c>
      <c r="AA50" s="248">
        <f>AA48/AA10</f>
        <v>12</v>
      </c>
      <c r="AB50" s="248">
        <f>AB48/AB10</f>
        <v>13.714285714285714</v>
      </c>
      <c r="AC50" s="248">
        <f>AC48/AC10</f>
        <v>14.4</v>
      </c>
      <c r="AD50" s="249"/>
    </row>
    <row r="51" spans="1:30" x14ac:dyDescent="0.3">
      <c r="A51" s="343" t="s">
        <v>128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5"/>
      <c r="O51" s="150" t="s">
        <v>0</v>
      </c>
      <c r="P51" s="151" t="s">
        <v>129</v>
      </c>
      <c r="Q51" s="151" t="s">
        <v>130</v>
      </c>
      <c r="R51" s="151" t="s">
        <v>131</v>
      </c>
      <c r="S51" s="151" t="s">
        <v>132</v>
      </c>
    </row>
    <row r="52" spans="1:30" x14ac:dyDescent="0.3">
      <c r="A52" s="332" t="s">
        <v>133</v>
      </c>
      <c r="B52" s="333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4"/>
      <c r="O52" s="300">
        <f>AVERAGE(P52:R52)</f>
        <v>13.015873015873018</v>
      </c>
      <c r="P52" s="153">
        <f>Z50</f>
        <v>13.333333333333334</v>
      </c>
      <c r="Q52" s="153">
        <f>AA50</f>
        <v>12</v>
      </c>
      <c r="R52" s="153">
        <f>AB50</f>
        <v>13.714285714285714</v>
      </c>
      <c r="S52" s="153">
        <f>AC50</f>
        <v>14.4</v>
      </c>
    </row>
    <row r="53" spans="1:30" x14ac:dyDescent="0.3">
      <c r="A53" s="332" t="s">
        <v>134</v>
      </c>
      <c r="B53" s="333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4"/>
      <c r="O53" s="152">
        <f>SUM(P53:S53)</f>
        <v>120</v>
      </c>
      <c r="P53" s="153">
        <f>P48</f>
        <v>30</v>
      </c>
      <c r="Q53" s="153">
        <f>Q48</f>
        <v>30</v>
      </c>
      <c r="R53" s="153">
        <f>R48</f>
        <v>30</v>
      </c>
      <c r="S53" s="153">
        <f>S48</f>
        <v>30</v>
      </c>
    </row>
    <row r="54" spans="1:30" x14ac:dyDescent="0.3">
      <c r="A54" s="335" t="s">
        <v>135</v>
      </c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152">
        <f>SUM(P54:S54)</f>
        <v>11</v>
      </c>
      <c r="P54" s="154">
        <v>4</v>
      </c>
      <c r="Q54" s="154">
        <v>2</v>
      </c>
      <c r="R54" s="154">
        <v>4</v>
      </c>
      <c r="S54" s="154">
        <v>1</v>
      </c>
    </row>
    <row r="55" spans="1:30" x14ac:dyDescent="0.3">
      <c r="A55" s="335" t="s">
        <v>136</v>
      </c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152">
        <f>SUM(P55:S55)</f>
        <v>17</v>
      </c>
      <c r="P55" s="154">
        <v>4</v>
      </c>
      <c r="Q55" s="154">
        <v>5</v>
      </c>
      <c r="R55" s="154">
        <v>3</v>
      </c>
      <c r="S55" s="154">
        <v>5</v>
      </c>
    </row>
    <row r="56" spans="1:30" s="280" customFormat="1" x14ac:dyDescent="0.3">
      <c r="A56" s="335" t="s">
        <v>137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152">
        <f>SUM(P56:S56)</f>
        <v>0</v>
      </c>
      <c r="P56" s="154">
        <v>0</v>
      </c>
      <c r="Q56" s="154">
        <v>0</v>
      </c>
      <c r="R56" s="154">
        <v>0</v>
      </c>
      <c r="S56" s="154">
        <v>0</v>
      </c>
    </row>
    <row r="57" spans="1:30" s="280" customFormat="1" x14ac:dyDescent="0.3">
      <c r="A57" s="335" t="s">
        <v>138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152">
        <f t="shared" ref="O57:O60" si="25">SUM(P57:S57)</f>
        <v>0</v>
      </c>
      <c r="P57" s="154"/>
      <c r="Q57" s="154"/>
      <c r="R57" s="154"/>
      <c r="S57" s="154"/>
    </row>
    <row r="58" spans="1:30" x14ac:dyDescent="0.3">
      <c r="A58" s="335" t="s">
        <v>139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152">
        <f>SUM(P58:S58)</f>
        <v>9</v>
      </c>
      <c r="P58" s="154"/>
      <c r="Q58" s="154"/>
      <c r="R58" s="154">
        <v>4</v>
      </c>
      <c r="S58" s="281">
        <v>5</v>
      </c>
    </row>
    <row r="59" spans="1:30" x14ac:dyDescent="0.3">
      <c r="A59" s="335" t="s">
        <v>140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152">
        <f t="shared" si="25"/>
        <v>4</v>
      </c>
      <c r="P59" s="154"/>
      <c r="Q59" s="154"/>
      <c r="R59" s="154"/>
      <c r="S59" s="154">
        <v>4</v>
      </c>
    </row>
    <row r="60" spans="1:30" x14ac:dyDescent="0.3">
      <c r="A60" s="335" t="s">
        <v>141</v>
      </c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152">
        <f t="shared" si="25"/>
        <v>2</v>
      </c>
      <c r="P60" s="154"/>
      <c r="Q60" s="154"/>
      <c r="R60" s="154"/>
      <c r="S60" s="281">
        <v>2</v>
      </c>
    </row>
    <row r="61" spans="1:30" x14ac:dyDescent="0.3">
      <c r="A61" s="155"/>
      <c r="B61" s="49"/>
      <c r="C61" s="156"/>
      <c r="D61" s="157"/>
      <c r="E61" s="146"/>
      <c r="F61" s="146"/>
      <c r="G61" s="146"/>
      <c r="H61" s="146"/>
      <c r="I61" s="148"/>
      <c r="J61" s="149"/>
      <c r="K61" s="149"/>
      <c r="L61" s="146"/>
      <c r="M61" s="146"/>
      <c r="N61" s="146"/>
      <c r="O61" s="146"/>
      <c r="P61" s="146"/>
      <c r="Q61" s="149"/>
      <c r="R61" s="149"/>
      <c r="S61" s="149"/>
    </row>
    <row r="62" spans="1:30" x14ac:dyDescent="0.3">
      <c r="A62" s="48"/>
      <c r="B62" s="49"/>
      <c r="C62" s="50"/>
      <c r="D62" s="51"/>
      <c r="E62" s="52"/>
      <c r="F62" s="52"/>
      <c r="G62" s="52"/>
      <c r="H62" s="52"/>
      <c r="I62" s="53"/>
      <c r="J62" s="47"/>
      <c r="K62" s="47"/>
      <c r="L62" s="52"/>
      <c r="M62" s="52"/>
      <c r="N62" s="52"/>
      <c r="O62" s="52"/>
      <c r="P62" s="52"/>
      <c r="Q62" s="52"/>
      <c r="R62" s="47"/>
      <c r="S62" s="47"/>
    </row>
    <row r="63" spans="1:30" x14ac:dyDescent="0.3">
      <c r="A63" s="250" t="s">
        <v>150</v>
      </c>
      <c r="B63" s="251"/>
      <c r="C63" s="252"/>
      <c r="D63" s="252"/>
      <c r="E63" s="252"/>
      <c r="F63" s="252"/>
      <c r="G63" s="252"/>
      <c r="H63" s="252"/>
      <c r="I63" s="252"/>
      <c r="J63" s="336" t="s">
        <v>38</v>
      </c>
      <c r="K63" s="336"/>
      <c r="L63" s="336"/>
      <c r="M63" s="336"/>
      <c r="N63" s="336"/>
      <c r="O63" s="336"/>
      <c r="P63" s="336"/>
      <c r="Q63" s="158"/>
      <c r="R63" s="158"/>
      <c r="S63" s="57"/>
    </row>
    <row r="64" spans="1:30" x14ac:dyDescent="0.3">
      <c r="A64" s="253" t="s">
        <v>205</v>
      </c>
      <c r="B64" s="251"/>
      <c r="C64" s="252"/>
      <c r="D64" s="252"/>
      <c r="E64" s="252"/>
      <c r="F64" s="252"/>
      <c r="G64" s="252"/>
      <c r="H64" s="252"/>
      <c r="I64" s="252"/>
      <c r="J64" s="336" t="s">
        <v>42</v>
      </c>
      <c r="K64" s="336"/>
      <c r="L64" s="336"/>
      <c r="M64" s="336"/>
      <c r="N64" s="336"/>
      <c r="O64" s="336"/>
      <c r="P64" s="336"/>
      <c r="Q64" s="158"/>
      <c r="R64" s="158"/>
      <c r="S64" s="57"/>
    </row>
    <row r="65" spans="1:19" x14ac:dyDescent="0.3">
      <c r="A65" s="254"/>
      <c r="B65" s="251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159"/>
      <c r="R65" s="159"/>
      <c r="S65" s="57"/>
    </row>
    <row r="66" spans="1:19" x14ac:dyDescent="0.3">
      <c r="A66" s="253" t="s">
        <v>206</v>
      </c>
      <c r="B66" s="255"/>
      <c r="C66" s="256"/>
      <c r="D66" s="256"/>
      <c r="E66" s="256"/>
      <c r="F66" s="256"/>
      <c r="G66" s="257"/>
      <c r="H66" s="256"/>
      <c r="I66" s="256"/>
      <c r="J66" s="299" t="s">
        <v>207</v>
      </c>
      <c r="K66" s="251"/>
      <c r="L66" s="251"/>
      <c r="M66" s="251"/>
      <c r="N66" s="251"/>
      <c r="O66" s="251"/>
      <c r="P66" s="251"/>
      <c r="Q66" s="158"/>
      <c r="R66" s="158"/>
      <c r="S66" s="57"/>
    </row>
  </sheetData>
  <mergeCells count="55">
    <mergeCell ref="P6:S6"/>
    <mergeCell ref="A10:B10"/>
    <mergeCell ref="A1:S1"/>
    <mergeCell ref="A3:A7"/>
    <mergeCell ref="B3:B7"/>
    <mergeCell ref="C3:E5"/>
    <mergeCell ref="F3:O3"/>
    <mergeCell ref="P3:S3"/>
    <mergeCell ref="F4:G4"/>
    <mergeCell ref="H4:O4"/>
    <mergeCell ref="P4:Q4"/>
    <mergeCell ref="R4:S4"/>
    <mergeCell ref="F5:F7"/>
    <mergeCell ref="G5:G7"/>
    <mergeCell ref="H5:L5"/>
    <mergeCell ref="M5:N5"/>
    <mergeCell ref="A11:B11"/>
    <mergeCell ref="A12:B12"/>
    <mergeCell ref="O5:O7"/>
    <mergeCell ref="C6:C7"/>
    <mergeCell ref="D6:D7"/>
    <mergeCell ref="E6:E7"/>
    <mergeCell ref="H6:H7"/>
    <mergeCell ref="I6:I7"/>
    <mergeCell ref="K6:K7"/>
    <mergeCell ref="L6:L7"/>
    <mergeCell ref="M6:M7"/>
    <mergeCell ref="N6:N7"/>
    <mergeCell ref="J6:J7"/>
    <mergeCell ref="A15:B15"/>
    <mergeCell ref="A16:B16"/>
    <mergeCell ref="A30:B30"/>
    <mergeCell ref="A31:B31"/>
    <mergeCell ref="A35:B35"/>
    <mergeCell ref="A36:B36"/>
    <mergeCell ref="A37:A38"/>
    <mergeCell ref="C37:C38"/>
    <mergeCell ref="A40:B40"/>
    <mergeCell ref="A41:B41"/>
    <mergeCell ref="A45:H45"/>
    <mergeCell ref="A47:B47"/>
    <mergeCell ref="A43:B43"/>
    <mergeCell ref="A48:B48"/>
    <mergeCell ref="A51:N51"/>
    <mergeCell ref="A52:N52"/>
    <mergeCell ref="A59:N59"/>
    <mergeCell ref="A60:N60"/>
    <mergeCell ref="J63:P63"/>
    <mergeCell ref="J64:P64"/>
    <mergeCell ref="A53:N53"/>
    <mergeCell ref="A54:N54"/>
    <mergeCell ref="A55:N55"/>
    <mergeCell ref="A56:N56"/>
    <mergeCell ref="A57:N57"/>
    <mergeCell ref="A58:N58"/>
  </mergeCells>
  <phoneticPr fontId="12" type="noConversion"/>
  <conditionalFormatting sqref="U12:X32 U34:X48">
    <cfRule type="containsText" dxfId="2" priority="2" operator="containsText" text="FALSE">
      <formula>NOT(ISERROR(SEARCH("FALSE",U12)))</formula>
    </cfRule>
  </conditionalFormatting>
  <conditionalFormatting sqref="U33:X33">
    <cfRule type="containsText" dxfId="1" priority="1" operator="containsText" text="FALSE">
      <formula>NOT(ISERROR(SEARCH("FALSE",U33)))</formula>
    </cfRule>
  </conditionalFormatting>
  <pageMargins left="0.47244094488188981" right="0.19685039370078741" top="0.39370078740157483" bottom="0.39370078740157483" header="0.31496062992125984" footer="0.31496062992125984"/>
  <pageSetup paperSize="9" scale="36" fitToHeight="2" orientation="landscape" r:id="rId1"/>
  <rowBreaks count="2" manualBreakCount="2">
    <brk id="41" max="42" man="1"/>
    <brk id="49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zoomScale="55" zoomScaleNormal="55" zoomScaleSheetLayoutView="55" workbookViewId="0">
      <selection activeCell="B18" sqref="B18"/>
    </sheetView>
  </sheetViews>
  <sheetFormatPr defaultColWidth="8.85546875" defaultRowHeight="18.75" x14ac:dyDescent="0.3"/>
  <cols>
    <col min="1" max="1" width="17" style="56" customWidth="1"/>
    <col min="2" max="2" width="73.28515625" style="56" customWidth="1"/>
    <col min="3" max="5" width="8.85546875" style="56"/>
    <col min="6" max="6" width="8.85546875" style="56" customWidth="1"/>
    <col min="7" max="21" width="8.85546875" style="56"/>
    <col min="22" max="22" width="11" style="56" bestFit="1" customWidth="1"/>
    <col min="23" max="23" width="12.7109375" style="56" bestFit="1" customWidth="1"/>
    <col min="24" max="16384" width="8.85546875" style="56"/>
  </cols>
  <sheetData>
    <row r="1" spans="1:29" x14ac:dyDescent="0.3">
      <c r="A1" s="379" t="s">
        <v>45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29" ht="19.5" thickBot="1" x14ac:dyDescent="0.3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</row>
    <row r="3" spans="1:29" s="57" customFormat="1" ht="42" customHeight="1" thickBot="1" x14ac:dyDescent="0.3">
      <c r="A3" s="380" t="s">
        <v>143</v>
      </c>
      <c r="B3" s="384" t="s">
        <v>46</v>
      </c>
      <c r="C3" s="388" t="s">
        <v>47</v>
      </c>
      <c r="D3" s="389"/>
      <c r="E3" s="389"/>
      <c r="F3" s="394" t="s">
        <v>48</v>
      </c>
      <c r="G3" s="395"/>
      <c r="H3" s="395"/>
      <c r="I3" s="395"/>
      <c r="J3" s="395"/>
      <c r="K3" s="395"/>
      <c r="L3" s="395"/>
      <c r="M3" s="395"/>
      <c r="N3" s="395"/>
      <c r="O3" s="395"/>
      <c r="P3" s="396" t="s">
        <v>63</v>
      </c>
      <c r="Q3" s="397"/>
      <c r="R3" s="397"/>
      <c r="S3" s="398"/>
    </row>
    <row r="4" spans="1:29" s="57" customFormat="1" ht="38.25" customHeight="1" thickBot="1" x14ac:dyDescent="0.3">
      <c r="A4" s="381"/>
      <c r="B4" s="385"/>
      <c r="C4" s="390"/>
      <c r="D4" s="391"/>
      <c r="E4" s="391"/>
      <c r="F4" s="380" t="s">
        <v>49</v>
      </c>
      <c r="G4" s="384"/>
      <c r="H4" s="399" t="s">
        <v>50</v>
      </c>
      <c r="I4" s="395"/>
      <c r="J4" s="395"/>
      <c r="K4" s="395"/>
      <c r="L4" s="395"/>
      <c r="M4" s="395"/>
      <c r="N4" s="395"/>
      <c r="O4" s="395"/>
      <c r="P4" s="380" t="s">
        <v>85</v>
      </c>
      <c r="Q4" s="384"/>
      <c r="R4" s="407" t="s">
        <v>200</v>
      </c>
      <c r="S4" s="384"/>
    </row>
    <row r="5" spans="1:29" s="57" customFormat="1" ht="74.25" customHeight="1" x14ac:dyDescent="0.3">
      <c r="A5" s="381"/>
      <c r="B5" s="385"/>
      <c r="C5" s="392"/>
      <c r="D5" s="393"/>
      <c r="E5" s="393"/>
      <c r="F5" s="400" t="s">
        <v>51</v>
      </c>
      <c r="G5" s="402" t="s">
        <v>52</v>
      </c>
      <c r="H5" s="404" t="s">
        <v>53</v>
      </c>
      <c r="I5" s="405"/>
      <c r="J5" s="405"/>
      <c r="K5" s="405"/>
      <c r="L5" s="405"/>
      <c r="M5" s="404" t="s">
        <v>54</v>
      </c>
      <c r="N5" s="406"/>
      <c r="O5" s="359" t="s">
        <v>55</v>
      </c>
      <c r="P5" s="58">
        <v>1</v>
      </c>
      <c r="Q5" s="59">
        <v>2</v>
      </c>
      <c r="R5" s="58">
        <v>3</v>
      </c>
      <c r="S5" s="59">
        <v>4</v>
      </c>
    </row>
    <row r="6" spans="1:29" s="57" customFormat="1" ht="37.5" customHeight="1" x14ac:dyDescent="0.25">
      <c r="A6" s="382"/>
      <c r="B6" s="386"/>
      <c r="C6" s="362" t="s">
        <v>56</v>
      </c>
      <c r="D6" s="364" t="s">
        <v>57</v>
      </c>
      <c r="E6" s="366" t="s">
        <v>58</v>
      </c>
      <c r="F6" s="362"/>
      <c r="G6" s="366"/>
      <c r="H6" s="368" t="s">
        <v>0</v>
      </c>
      <c r="I6" s="370" t="s">
        <v>34</v>
      </c>
      <c r="J6" s="370" t="s">
        <v>35</v>
      </c>
      <c r="K6" s="370" t="s">
        <v>36</v>
      </c>
      <c r="L6" s="370" t="s">
        <v>37</v>
      </c>
      <c r="M6" s="368" t="s">
        <v>59</v>
      </c>
      <c r="N6" s="372" t="s">
        <v>60</v>
      </c>
      <c r="O6" s="360"/>
      <c r="P6" s="374" t="s">
        <v>75</v>
      </c>
      <c r="Q6" s="375"/>
      <c r="R6" s="375"/>
      <c r="S6" s="376"/>
    </row>
    <row r="7" spans="1:29" s="57" customFormat="1" ht="68.45" customHeight="1" thickBot="1" x14ac:dyDescent="0.3">
      <c r="A7" s="383"/>
      <c r="B7" s="387"/>
      <c r="C7" s="363"/>
      <c r="D7" s="365"/>
      <c r="E7" s="367"/>
      <c r="F7" s="401"/>
      <c r="G7" s="403"/>
      <c r="H7" s="369"/>
      <c r="I7" s="371"/>
      <c r="J7" s="371"/>
      <c r="K7" s="371"/>
      <c r="L7" s="371"/>
      <c r="M7" s="369"/>
      <c r="N7" s="373"/>
      <c r="O7" s="361"/>
      <c r="P7" s="60">
        <v>17</v>
      </c>
      <c r="Q7" s="61">
        <v>17</v>
      </c>
      <c r="R7" s="60">
        <v>9</v>
      </c>
      <c r="S7" s="61">
        <v>9</v>
      </c>
    </row>
    <row r="8" spans="1:29" s="63" customFormat="1" ht="19.5" thickBot="1" x14ac:dyDescent="0.3">
      <c r="A8" s="62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16</v>
      </c>
      <c r="Q8" s="62">
        <v>17</v>
      </c>
      <c r="R8" s="62">
        <v>18</v>
      </c>
      <c r="S8" s="62">
        <v>19</v>
      </c>
      <c r="T8" s="244"/>
      <c r="U8" s="238"/>
      <c r="V8" s="238"/>
      <c r="W8" s="238"/>
      <c r="X8" s="238"/>
      <c r="Y8" s="238"/>
    </row>
    <row r="9" spans="1:29" ht="18" customHeight="1" x14ac:dyDescent="0.3">
      <c r="A9" s="179"/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80"/>
      <c r="U9" s="242"/>
      <c r="V9" s="247"/>
      <c r="W9" s="242"/>
      <c r="X9" s="242"/>
      <c r="Z9" s="242"/>
      <c r="AA9" s="242"/>
      <c r="AB9" s="242"/>
      <c r="AC9" s="242"/>
    </row>
    <row r="10" spans="1:29" ht="18" customHeight="1" x14ac:dyDescent="0.3">
      <c r="A10" s="340" t="s">
        <v>80</v>
      </c>
      <c r="B10" s="341"/>
      <c r="C10" s="51"/>
      <c r="D10" s="51"/>
      <c r="E10" s="51"/>
      <c r="F10" s="51"/>
      <c r="G10" s="51"/>
      <c r="H10" s="51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181"/>
      <c r="U10" s="242"/>
      <c r="V10" s="247"/>
      <c r="W10" s="242"/>
      <c r="X10" s="242"/>
      <c r="Z10" s="242"/>
      <c r="AA10" s="242"/>
      <c r="AB10" s="242"/>
      <c r="AC10" s="242"/>
    </row>
    <row r="11" spans="1:29" ht="18" customHeight="1" x14ac:dyDescent="0.3">
      <c r="A11" s="182"/>
      <c r="B11" s="51"/>
      <c r="C11" s="51"/>
      <c r="D11" s="51"/>
      <c r="E11" s="51"/>
      <c r="F11" s="51"/>
      <c r="G11" s="51"/>
      <c r="H11" s="51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181"/>
      <c r="U11" s="242"/>
      <c r="V11" s="247"/>
      <c r="W11" s="242"/>
      <c r="X11" s="242"/>
      <c r="Z11" s="242"/>
      <c r="AA11" s="242"/>
      <c r="AB11" s="242"/>
      <c r="AC11" s="242"/>
    </row>
    <row r="12" spans="1:29" ht="18" customHeight="1" x14ac:dyDescent="0.3">
      <c r="A12" s="355" t="s">
        <v>81</v>
      </c>
      <c r="B12" s="356"/>
      <c r="C12" s="51"/>
      <c r="D12" s="51"/>
      <c r="E12" s="51"/>
      <c r="F12" s="51"/>
      <c r="G12" s="51"/>
      <c r="H12" s="51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81"/>
      <c r="U12" s="242"/>
      <c r="V12" s="247"/>
      <c r="W12" s="242"/>
      <c r="X12" s="242"/>
      <c r="Z12" s="242"/>
      <c r="AA12" s="242"/>
      <c r="AB12" s="242"/>
      <c r="AC12" s="242"/>
    </row>
    <row r="13" spans="1:29" ht="18" customHeight="1" x14ac:dyDescent="0.3">
      <c r="A13" s="409" t="s">
        <v>171</v>
      </c>
      <c r="B13" s="3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141"/>
      <c r="U13" s="242"/>
      <c r="V13" s="247"/>
      <c r="W13" s="242"/>
      <c r="X13" s="242"/>
      <c r="Z13" s="242"/>
      <c r="AA13" s="242"/>
      <c r="AB13" s="242"/>
      <c r="AC13" s="242"/>
    </row>
    <row r="14" spans="1:29" ht="18" customHeight="1" thickBot="1" x14ac:dyDescent="0.35">
      <c r="A14" s="133" t="s">
        <v>123</v>
      </c>
      <c r="B14" s="4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141"/>
      <c r="U14" s="242"/>
      <c r="V14" s="247"/>
      <c r="W14" s="242"/>
      <c r="X14" s="242"/>
      <c r="Z14" s="242"/>
      <c r="AA14" s="242"/>
      <c r="AB14" s="242"/>
      <c r="AC14" s="242"/>
    </row>
    <row r="15" spans="1:29" ht="18" customHeight="1" x14ac:dyDescent="0.3">
      <c r="A15" s="196" t="s">
        <v>152</v>
      </c>
      <c r="B15" s="187" t="s">
        <v>172</v>
      </c>
      <c r="C15" s="76"/>
      <c r="D15" s="75">
        <v>2</v>
      </c>
      <c r="E15" s="77"/>
      <c r="F15" s="73">
        <f t="shared" ref="F15:F21" si="0">G15*30</f>
        <v>150</v>
      </c>
      <c r="G15" s="134">
        <v>5</v>
      </c>
      <c r="H15" s="76">
        <f t="shared" ref="H15:H21" si="1">L15+K15+I15+J15</f>
        <v>40</v>
      </c>
      <c r="I15" s="75">
        <v>20</v>
      </c>
      <c r="J15" s="75"/>
      <c r="K15" s="75">
        <v>20</v>
      </c>
      <c r="L15" s="77"/>
      <c r="M15" s="76">
        <v>10</v>
      </c>
      <c r="N15" s="77"/>
      <c r="O15" s="135">
        <f>F15-H15-M15-N15</f>
        <v>100</v>
      </c>
      <c r="P15" s="76"/>
      <c r="Q15" s="77">
        <v>5</v>
      </c>
      <c r="R15" s="76"/>
      <c r="S15" s="77"/>
      <c r="U15" s="242" t="b">
        <f>G15=P15+Q15+R15+S15</f>
        <v>1</v>
      </c>
      <c r="V15" s="247" t="b">
        <f t="shared" ref="V15:V34" si="2">G15*8=H15</f>
        <v>1</v>
      </c>
      <c r="W15" s="242" t="b">
        <f t="shared" ref="W15:W34" si="3">G15*2=M15</f>
        <v>1</v>
      </c>
      <c r="X15" s="242" t="b">
        <f>F15-H15-M15-N15=O15</f>
        <v>1</v>
      </c>
      <c r="Z15" s="242">
        <f t="shared" ref="Z15:Z21" si="4">P15*8</f>
        <v>0</v>
      </c>
      <c r="AA15" s="242">
        <f t="shared" ref="AA15:AA21" si="5">Q15*8</f>
        <v>40</v>
      </c>
      <c r="AB15" s="242">
        <f t="shared" ref="AB15:AB21" si="6">R15*8</f>
        <v>0</v>
      </c>
      <c r="AC15" s="242">
        <f t="shared" ref="AC15:AC21" si="7">S15*8</f>
        <v>0</v>
      </c>
    </row>
    <row r="16" spans="1:29" ht="18" customHeight="1" x14ac:dyDescent="0.3">
      <c r="A16" s="195" t="s">
        <v>153</v>
      </c>
      <c r="B16" s="188" t="s">
        <v>173</v>
      </c>
      <c r="C16" s="96"/>
      <c r="D16" s="95">
        <v>2</v>
      </c>
      <c r="E16" s="97"/>
      <c r="F16" s="92">
        <f t="shared" si="0"/>
        <v>120</v>
      </c>
      <c r="G16" s="136">
        <v>4</v>
      </c>
      <c r="H16" s="96">
        <f t="shared" si="1"/>
        <v>32</v>
      </c>
      <c r="I16" s="95">
        <v>16</v>
      </c>
      <c r="J16" s="95"/>
      <c r="K16" s="95">
        <v>16</v>
      </c>
      <c r="L16" s="97"/>
      <c r="M16" s="96">
        <v>8</v>
      </c>
      <c r="N16" s="97"/>
      <c r="O16" s="100">
        <f>F16-H16-M16-N16</f>
        <v>80</v>
      </c>
      <c r="P16" s="96"/>
      <c r="Q16" s="97">
        <v>4</v>
      </c>
      <c r="R16" s="96"/>
      <c r="S16" s="97"/>
      <c r="U16" s="242" t="b">
        <f t="shared" ref="U16:U34" si="8">G16=P16+Q16+R16+S16</f>
        <v>1</v>
      </c>
      <c r="V16" s="247" t="b">
        <f t="shared" si="2"/>
        <v>1</v>
      </c>
      <c r="W16" s="242" t="b">
        <f t="shared" si="3"/>
        <v>1</v>
      </c>
      <c r="X16" s="242" t="b">
        <f t="shared" ref="X16:X34" si="9">F16-H16-M16-N16=O16</f>
        <v>1</v>
      </c>
      <c r="Z16" s="242">
        <f t="shared" si="4"/>
        <v>0</v>
      </c>
      <c r="AA16" s="242">
        <f t="shared" si="5"/>
        <v>32</v>
      </c>
      <c r="AB16" s="242">
        <f t="shared" si="6"/>
        <v>0</v>
      </c>
      <c r="AC16" s="242">
        <f t="shared" si="7"/>
        <v>0</v>
      </c>
    </row>
    <row r="17" spans="1:29" ht="18" customHeight="1" x14ac:dyDescent="0.3">
      <c r="A17" s="195" t="s">
        <v>154</v>
      </c>
      <c r="B17" s="188" t="s">
        <v>176</v>
      </c>
      <c r="C17" s="96"/>
      <c r="D17" s="95">
        <v>2</v>
      </c>
      <c r="E17" s="97"/>
      <c r="F17" s="92">
        <f t="shared" si="0"/>
        <v>120</v>
      </c>
      <c r="G17" s="136">
        <v>4</v>
      </c>
      <c r="H17" s="96">
        <f t="shared" si="1"/>
        <v>32</v>
      </c>
      <c r="I17" s="95">
        <v>16</v>
      </c>
      <c r="J17" s="95"/>
      <c r="K17" s="95">
        <v>16</v>
      </c>
      <c r="L17" s="97"/>
      <c r="M17" s="96">
        <v>8</v>
      </c>
      <c r="N17" s="97"/>
      <c r="O17" s="100">
        <f>F17-H17-M17-N17</f>
        <v>80</v>
      </c>
      <c r="P17" s="96"/>
      <c r="Q17" s="97">
        <v>4</v>
      </c>
      <c r="R17" s="96"/>
      <c r="S17" s="97"/>
      <c r="U17" s="242" t="b">
        <f t="shared" si="8"/>
        <v>1</v>
      </c>
      <c r="V17" s="247" t="b">
        <f t="shared" si="2"/>
        <v>1</v>
      </c>
      <c r="W17" s="242" t="b">
        <f t="shared" si="3"/>
        <v>1</v>
      </c>
      <c r="X17" s="242" t="b">
        <f t="shared" si="9"/>
        <v>1</v>
      </c>
      <c r="Z17" s="242">
        <f t="shared" si="4"/>
        <v>0</v>
      </c>
      <c r="AA17" s="242">
        <f t="shared" si="5"/>
        <v>32</v>
      </c>
      <c r="AB17" s="242">
        <f t="shared" si="6"/>
        <v>0</v>
      </c>
      <c r="AC17" s="242">
        <f t="shared" si="7"/>
        <v>0</v>
      </c>
    </row>
    <row r="18" spans="1:29" ht="18" customHeight="1" x14ac:dyDescent="0.3">
      <c r="A18" s="195" t="s">
        <v>155</v>
      </c>
      <c r="B18" s="276" t="s">
        <v>175</v>
      </c>
      <c r="C18" s="96"/>
      <c r="D18" s="95">
        <v>3</v>
      </c>
      <c r="E18" s="97"/>
      <c r="F18" s="92">
        <f t="shared" si="0"/>
        <v>120</v>
      </c>
      <c r="G18" s="136">
        <v>4</v>
      </c>
      <c r="H18" s="96">
        <f t="shared" si="1"/>
        <v>32</v>
      </c>
      <c r="I18" s="95">
        <v>16</v>
      </c>
      <c r="J18" s="95"/>
      <c r="K18" s="95">
        <v>16</v>
      </c>
      <c r="L18" s="97"/>
      <c r="M18" s="96">
        <v>8</v>
      </c>
      <c r="N18" s="97"/>
      <c r="O18" s="100">
        <f t="shared" ref="O18:O21" si="10">F18-H18-M18-N18</f>
        <v>80</v>
      </c>
      <c r="P18" s="96"/>
      <c r="Q18" s="97"/>
      <c r="R18" s="96">
        <v>4</v>
      </c>
      <c r="S18" s="97"/>
      <c r="U18" s="242" t="b">
        <f t="shared" si="8"/>
        <v>1</v>
      </c>
      <c r="V18" s="247" t="b">
        <f t="shared" si="2"/>
        <v>1</v>
      </c>
      <c r="W18" s="242" t="b">
        <f t="shared" si="3"/>
        <v>1</v>
      </c>
      <c r="X18" s="242" t="b">
        <f>F18-H18-M18-N18=O18</f>
        <v>1</v>
      </c>
      <c r="Z18" s="242">
        <f t="shared" si="4"/>
        <v>0</v>
      </c>
      <c r="AA18" s="242">
        <f t="shared" si="5"/>
        <v>0</v>
      </c>
      <c r="AB18" s="242">
        <f t="shared" si="6"/>
        <v>32</v>
      </c>
      <c r="AC18" s="242">
        <f t="shared" si="7"/>
        <v>0</v>
      </c>
    </row>
    <row r="19" spans="1:29" ht="18" customHeight="1" x14ac:dyDescent="0.3">
      <c r="A19" s="195" t="s">
        <v>156</v>
      </c>
      <c r="B19" s="188" t="s">
        <v>182</v>
      </c>
      <c r="C19" s="96"/>
      <c r="D19" s="95">
        <v>4</v>
      </c>
      <c r="E19" s="97"/>
      <c r="F19" s="92">
        <f t="shared" si="0"/>
        <v>120</v>
      </c>
      <c r="G19" s="136">
        <v>4</v>
      </c>
      <c r="H19" s="96">
        <f t="shared" si="1"/>
        <v>32</v>
      </c>
      <c r="I19" s="95">
        <v>16</v>
      </c>
      <c r="J19" s="95"/>
      <c r="K19" s="95">
        <v>16</v>
      </c>
      <c r="L19" s="97"/>
      <c r="M19" s="96">
        <v>8</v>
      </c>
      <c r="N19" s="97"/>
      <c r="O19" s="100">
        <f t="shared" si="10"/>
        <v>80</v>
      </c>
      <c r="P19" s="96"/>
      <c r="Q19" s="97"/>
      <c r="R19" s="96"/>
      <c r="S19" s="97">
        <v>4</v>
      </c>
      <c r="U19" s="242" t="b">
        <f t="shared" si="8"/>
        <v>1</v>
      </c>
      <c r="V19" s="247" t="b">
        <f t="shared" si="2"/>
        <v>1</v>
      </c>
      <c r="W19" s="242" t="b">
        <f t="shared" si="3"/>
        <v>1</v>
      </c>
      <c r="X19" s="242" t="b">
        <f t="shared" si="9"/>
        <v>1</v>
      </c>
      <c r="Z19" s="242">
        <f t="shared" si="4"/>
        <v>0</v>
      </c>
      <c r="AA19" s="242">
        <f t="shared" si="5"/>
        <v>0</v>
      </c>
      <c r="AB19" s="242">
        <f t="shared" si="6"/>
        <v>0</v>
      </c>
      <c r="AC19" s="242">
        <f t="shared" si="7"/>
        <v>32</v>
      </c>
    </row>
    <row r="20" spans="1:29" ht="18" customHeight="1" x14ac:dyDescent="0.3">
      <c r="A20" s="195" t="s">
        <v>157</v>
      </c>
      <c r="B20" s="203" t="s">
        <v>183</v>
      </c>
      <c r="C20" s="96"/>
      <c r="D20" s="95">
        <v>4</v>
      </c>
      <c r="E20" s="97"/>
      <c r="F20" s="92">
        <f t="shared" si="0"/>
        <v>120</v>
      </c>
      <c r="G20" s="136">
        <v>4</v>
      </c>
      <c r="H20" s="96">
        <f t="shared" si="1"/>
        <v>32</v>
      </c>
      <c r="I20" s="95">
        <v>16</v>
      </c>
      <c r="J20" s="95"/>
      <c r="K20" s="95">
        <v>16</v>
      </c>
      <c r="L20" s="97"/>
      <c r="M20" s="96">
        <v>8</v>
      </c>
      <c r="N20" s="97"/>
      <c r="O20" s="100">
        <f t="shared" si="10"/>
        <v>80</v>
      </c>
      <c r="P20" s="96"/>
      <c r="Q20" s="97"/>
      <c r="R20" s="96">
        <v>2</v>
      </c>
      <c r="S20" s="97">
        <v>2</v>
      </c>
      <c r="U20" s="242" t="b">
        <f t="shared" si="8"/>
        <v>1</v>
      </c>
      <c r="V20" s="247" t="b">
        <f t="shared" si="2"/>
        <v>1</v>
      </c>
      <c r="W20" s="242" t="b">
        <f>G20*2=M20</f>
        <v>1</v>
      </c>
      <c r="X20" s="242" t="b">
        <f t="shared" si="9"/>
        <v>1</v>
      </c>
      <c r="Z20" s="242">
        <f t="shared" si="4"/>
        <v>0</v>
      </c>
      <c r="AA20" s="242">
        <f t="shared" si="5"/>
        <v>0</v>
      </c>
      <c r="AB20" s="242">
        <f t="shared" si="6"/>
        <v>16</v>
      </c>
      <c r="AC20" s="242">
        <f t="shared" si="7"/>
        <v>16</v>
      </c>
    </row>
    <row r="21" spans="1:29" ht="18" customHeight="1" thickBot="1" x14ac:dyDescent="0.35">
      <c r="A21" s="195" t="s">
        <v>177</v>
      </c>
      <c r="B21" s="206" t="s">
        <v>178</v>
      </c>
      <c r="C21" s="205"/>
      <c r="D21" s="95">
        <v>4</v>
      </c>
      <c r="E21" s="97"/>
      <c r="F21" s="92">
        <f t="shared" si="0"/>
        <v>150</v>
      </c>
      <c r="G21" s="136">
        <v>5</v>
      </c>
      <c r="H21" s="96">
        <f t="shared" si="1"/>
        <v>40</v>
      </c>
      <c r="I21" s="95">
        <v>20</v>
      </c>
      <c r="J21" s="95"/>
      <c r="K21" s="95">
        <v>20</v>
      </c>
      <c r="L21" s="97"/>
      <c r="M21" s="96">
        <v>10</v>
      </c>
      <c r="N21" s="97"/>
      <c r="O21" s="100">
        <f t="shared" si="10"/>
        <v>100</v>
      </c>
      <c r="P21" s="96"/>
      <c r="Q21" s="97"/>
      <c r="R21" s="96">
        <v>2</v>
      </c>
      <c r="S21" s="97">
        <v>3</v>
      </c>
      <c r="U21" s="242" t="b">
        <f t="shared" si="8"/>
        <v>1</v>
      </c>
      <c r="V21" s="247" t="b">
        <f t="shared" si="2"/>
        <v>1</v>
      </c>
      <c r="W21" s="242" t="b">
        <f t="shared" si="3"/>
        <v>1</v>
      </c>
      <c r="X21" s="242" t="b">
        <f>F21-H21-M21-N21=O21</f>
        <v>1</v>
      </c>
      <c r="Z21" s="242">
        <f t="shared" si="4"/>
        <v>0</v>
      </c>
      <c r="AA21" s="242">
        <f t="shared" si="5"/>
        <v>0</v>
      </c>
      <c r="AB21" s="242">
        <f t="shared" si="6"/>
        <v>16</v>
      </c>
      <c r="AC21" s="242">
        <f t="shared" si="7"/>
        <v>24</v>
      </c>
    </row>
    <row r="22" spans="1:29" ht="18" customHeight="1" thickBot="1" x14ac:dyDescent="0.35">
      <c r="A22" s="408" t="s">
        <v>201</v>
      </c>
      <c r="B22" s="339"/>
      <c r="C22" s="130"/>
      <c r="D22" s="130">
        <v>7</v>
      </c>
      <c r="E22" s="130">
        <v>0</v>
      </c>
      <c r="F22" s="130">
        <f t="shared" ref="F22:S22" si="11">SUM(F15:F21)</f>
        <v>900</v>
      </c>
      <c r="G22" s="130">
        <f t="shared" si="11"/>
        <v>30</v>
      </c>
      <c r="H22" s="130">
        <f t="shared" si="11"/>
        <v>240</v>
      </c>
      <c r="I22" s="130">
        <f t="shared" si="11"/>
        <v>120</v>
      </c>
      <c r="J22" s="130">
        <f t="shared" si="11"/>
        <v>0</v>
      </c>
      <c r="K22" s="130">
        <f t="shared" si="11"/>
        <v>120</v>
      </c>
      <c r="L22" s="130">
        <f t="shared" si="11"/>
        <v>0</v>
      </c>
      <c r="M22" s="130">
        <f t="shared" si="11"/>
        <v>60</v>
      </c>
      <c r="N22" s="130">
        <f t="shared" si="11"/>
        <v>0</v>
      </c>
      <c r="O22" s="130">
        <f t="shared" si="11"/>
        <v>600</v>
      </c>
      <c r="P22" s="130">
        <f t="shared" si="11"/>
        <v>0</v>
      </c>
      <c r="Q22" s="130">
        <f t="shared" si="11"/>
        <v>13</v>
      </c>
      <c r="R22" s="130">
        <f t="shared" si="11"/>
        <v>8</v>
      </c>
      <c r="S22" s="130">
        <f t="shared" si="11"/>
        <v>9</v>
      </c>
      <c r="U22" s="242" t="b">
        <f t="shared" si="8"/>
        <v>1</v>
      </c>
      <c r="V22" s="247" t="b">
        <f t="shared" si="2"/>
        <v>1</v>
      </c>
      <c r="W22" s="242" t="b">
        <f t="shared" si="3"/>
        <v>1</v>
      </c>
      <c r="X22" s="242" t="b">
        <f t="shared" si="9"/>
        <v>1</v>
      </c>
      <c r="Z22" s="242"/>
      <c r="AA22" s="242"/>
      <c r="AB22" s="242"/>
      <c r="AC22" s="242"/>
    </row>
    <row r="23" spans="1:29" ht="18" customHeight="1" x14ac:dyDescent="0.3">
      <c r="A23" s="179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80"/>
      <c r="U23" s="242" t="b">
        <f t="shared" si="8"/>
        <v>1</v>
      </c>
      <c r="V23" s="247" t="b">
        <f t="shared" si="2"/>
        <v>1</v>
      </c>
      <c r="W23" s="242" t="b">
        <f t="shared" si="3"/>
        <v>1</v>
      </c>
      <c r="X23" s="242" t="b">
        <f t="shared" si="9"/>
        <v>1</v>
      </c>
      <c r="Z23" s="242"/>
      <c r="AA23" s="242"/>
      <c r="AB23" s="242"/>
      <c r="AC23" s="242"/>
    </row>
    <row r="24" spans="1:29" ht="18" customHeight="1" x14ac:dyDescent="0.3">
      <c r="A24" s="409" t="s">
        <v>170</v>
      </c>
      <c r="B24" s="3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41"/>
      <c r="U24" s="242" t="b">
        <f t="shared" si="8"/>
        <v>1</v>
      </c>
      <c r="V24" s="247" t="b">
        <f t="shared" si="2"/>
        <v>1</v>
      </c>
      <c r="W24" s="242" t="b">
        <f t="shared" si="3"/>
        <v>1</v>
      </c>
      <c r="X24" s="242" t="b">
        <f t="shared" si="9"/>
        <v>1</v>
      </c>
      <c r="Z24" s="242"/>
      <c r="AA24" s="242"/>
      <c r="AB24" s="242"/>
      <c r="AC24" s="242"/>
    </row>
    <row r="25" spans="1:29" ht="18" customHeight="1" thickBot="1" x14ac:dyDescent="0.35">
      <c r="A25" s="133" t="s">
        <v>124</v>
      </c>
      <c r="B25" s="4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141"/>
      <c r="U25" s="242" t="b">
        <f t="shared" si="8"/>
        <v>1</v>
      </c>
      <c r="V25" s="247" t="b">
        <f t="shared" si="2"/>
        <v>1</v>
      </c>
      <c r="W25" s="242" t="b">
        <f t="shared" si="3"/>
        <v>1</v>
      </c>
      <c r="X25" s="242" t="b">
        <f t="shared" si="9"/>
        <v>1</v>
      </c>
      <c r="Z25" s="242"/>
      <c r="AA25" s="242"/>
      <c r="AB25" s="242"/>
      <c r="AC25" s="242"/>
    </row>
    <row r="26" spans="1:29" ht="18" customHeight="1" x14ac:dyDescent="0.3">
      <c r="A26" s="196" t="s">
        <v>158</v>
      </c>
      <c r="B26" s="198" t="s">
        <v>90</v>
      </c>
      <c r="C26" s="76"/>
      <c r="D26" s="75">
        <v>2</v>
      </c>
      <c r="E26" s="77"/>
      <c r="F26" s="73">
        <f t="shared" ref="F26:F32" si="12">G26*30</f>
        <v>150</v>
      </c>
      <c r="G26" s="134">
        <v>5</v>
      </c>
      <c r="H26" s="76">
        <f t="shared" ref="H26:H32" si="13">L26+K26+I26+J26</f>
        <v>40</v>
      </c>
      <c r="I26" s="75">
        <v>20</v>
      </c>
      <c r="J26" s="75"/>
      <c r="K26" s="75">
        <v>20</v>
      </c>
      <c r="L26" s="77"/>
      <c r="M26" s="76">
        <v>10</v>
      </c>
      <c r="N26" s="77"/>
      <c r="O26" s="135">
        <f>F26-H26-M26-N26</f>
        <v>100</v>
      </c>
      <c r="P26" s="76"/>
      <c r="Q26" s="77">
        <v>5</v>
      </c>
      <c r="R26" s="76"/>
      <c r="S26" s="77"/>
      <c r="U26" s="242" t="b">
        <f t="shared" si="8"/>
        <v>1</v>
      </c>
      <c r="V26" s="247" t="b">
        <f t="shared" si="2"/>
        <v>1</v>
      </c>
      <c r="W26" s="242" t="b">
        <f t="shared" si="3"/>
        <v>1</v>
      </c>
      <c r="X26" s="242" t="b">
        <f t="shared" si="9"/>
        <v>1</v>
      </c>
      <c r="Z26" s="242">
        <f t="shared" ref="Z26:Z32" si="14">P26*8</f>
        <v>0</v>
      </c>
      <c r="AA26" s="242">
        <f t="shared" ref="AA26:AA32" si="15">Q26*8</f>
        <v>40</v>
      </c>
      <c r="AB26" s="242">
        <f t="shared" ref="AB26:AB32" si="16">R26*8</f>
        <v>0</v>
      </c>
      <c r="AC26" s="242">
        <f t="shared" ref="AC26:AC32" si="17">S26*8</f>
        <v>0</v>
      </c>
    </row>
    <row r="27" spans="1:29" ht="18" customHeight="1" x14ac:dyDescent="0.3">
      <c r="A27" s="197" t="s">
        <v>159</v>
      </c>
      <c r="B27" s="190" t="s">
        <v>110</v>
      </c>
      <c r="C27" s="96"/>
      <c r="D27" s="95">
        <v>2</v>
      </c>
      <c r="E27" s="97"/>
      <c r="F27" s="92">
        <f t="shared" si="12"/>
        <v>120</v>
      </c>
      <c r="G27" s="136">
        <v>4</v>
      </c>
      <c r="H27" s="96">
        <f t="shared" si="13"/>
        <v>32</v>
      </c>
      <c r="I27" s="95">
        <v>16</v>
      </c>
      <c r="J27" s="95"/>
      <c r="K27" s="95">
        <v>16</v>
      </c>
      <c r="L27" s="97"/>
      <c r="M27" s="96">
        <v>8</v>
      </c>
      <c r="N27" s="97"/>
      <c r="O27" s="100">
        <f>F27-H27-M27-N27</f>
        <v>80</v>
      </c>
      <c r="P27" s="96"/>
      <c r="Q27" s="97">
        <v>4</v>
      </c>
      <c r="R27" s="96"/>
      <c r="S27" s="97"/>
      <c r="U27" s="242" t="b">
        <f t="shared" si="8"/>
        <v>1</v>
      </c>
      <c r="V27" s="247" t="b">
        <f t="shared" si="2"/>
        <v>1</v>
      </c>
      <c r="W27" s="242" t="b">
        <f t="shared" si="3"/>
        <v>1</v>
      </c>
      <c r="X27" s="242" t="b">
        <f t="shared" si="9"/>
        <v>1</v>
      </c>
      <c r="Z27" s="242">
        <f t="shared" si="14"/>
        <v>0</v>
      </c>
      <c r="AA27" s="242">
        <f t="shared" si="15"/>
        <v>32</v>
      </c>
      <c r="AB27" s="242">
        <f t="shared" si="16"/>
        <v>0</v>
      </c>
      <c r="AC27" s="242">
        <f t="shared" si="17"/>
        <v>0</v>
      </c>
    </row>
    <row r="28" spans="1:29" ht="18" customHeight="1" x14ac:dyDescent="0.3">
      <c r="A28" s="195" t="s">
        <v>160</v>
      </c>
      <c r="B28" s="204" t="s">
        <v>149</v>
      </c>
      <c r="C28" s="96"/>
      <c r="D28" s="95">
        <v>2</v>
      </c>
      <c r="E28" s="97"/>
      <c r="F28" s="92">
        <f t="shared" si="12"/>
        <v>120</v>
      </c>
      <c r="G28" s="136">
        <v>4</v>
      </c>
      <c r="H28" s="96">
        <f t="shared" si="13"/>
        <v>32</v>
      </c>
      <c r="I28" s="95">
        <v>16</v>
      </c>
      <c r="J28" s="95"/>
      <c r="K28" s="95">
        <v>16</v>
      </c>
      <c r="L28" s="97"/>
      <c r="M28" s="96">
        <v>8</v>
      </c>
      <c r="N28" s="97"/>
      <c r="O28" s="100">
        <f>F28-H28-M28-N28</f>
        <v>80</v>
      </c>
      <c r="P28" s="96"/>
      <c r="Q28" s="97">
        <v>4</v>
      </c>
      <c r="R28" s="96"/>
      <c r="S28" s="97"/>
      <c r="U28" s="242" t="b">
        <f t="shared" si="8"/>
        <v>1</v>
      </c>
      <c r="V28" s="247" t="b">
        <f t="shared" si="2"/>
        <v>1</v>
      </c>
      <c r="W28" s="242" t="b">
        <f t="shared" si="3"/>
        <v>1</v>
      </c>
      <c r="X28" s="242" t="b">
        <f t="shared" si="9"/>
        <v>1</v>
      </c>
      <c r="Z28" s="242">
        <f t="shared" si="14"/>
        <v>0</v>
      </c>
      <c r="AA28" s="242">
        <f t="shared" si="15"/>
        <v>32</v>
      </c>
      <c r="AB28" s="242">
        <f t="shared" si="16"/>
        <v>0</v>
      </c>
      <c r="AC28" s="242">
        <f t="shared" si="17"/>
        <v>0</v>
      </c>
    </row>
    <row r="29" spans="1:29" ht="18" customHeight="1" x14ac:dyDescent="0.3">
      <c r="A29" s="199" t="s">
        <v>161</v>
      </c>
      <c r="B29" s="188" t="s">
        <v>184</v>
      </c>
      <c r="C29" s="96"/>
      <c r="D29" s="95">
        <v>3</v>
      </c>
      <c r="E29" s="97"/>
      <c r="F29" s="92">
        <f t="shared" si="12"/>
        <v>120</v>
      </c>
      <c r="G29" s="136">
        <v>4</v>
      </c>
      <c r="H29" s="96">
        <f t="shared" si="13"/>
        <v>32</v>
      </c>
      <c r="I29" s="95">
        <v>16</v>
      </c>
      <c r="J29" s="95"/>
      <c r="K29" s="95">
        <v>16</v>
      </c>
      <c r="L29" s="97"/>
      <c r="M29" s="96">
        <v>8</v>
      </c>
      <c r="N29" s="97"/>
      <c r="O29" s="100">
        <f t="shared" ref="O29:O32" si="18">F29-H29-M29-N29</f>
        <v>80</v>
      </c>
      <c r="P29" s="96"/>
      <c r="Q29" s="97"/>
      <c r="R29" s="96">
        <v>4</v>
      </c>
      <c r="S29" s="97"/>
      <c r="U29" s="242" t="b">
        <f t="shared" si="8"/>
        <v>1</v>
      </c>
      <c r="V29" s="247" t="b">
        <f t="shared" si="2"/>
        <v>1</v>
      </c>
      <c r="W29" s="242" t="b">
        <f t="shared" si="3"/>
        <v>1</v>
      </c>
      <c r="X29" s="242" t="b">
        <f t="shared" si="9"/>
        <v>1</v>
      </c>
      <c r="Z29" s="242">
        <f t="shared" si="14"/>
        <v>0</v>
      </c>
      <c r="AA29" s="242">
        <f t="shared" si="15"/>
        <v>0</v>
      </c>
      <c r="AB29" s="242">
        <f t="shared" si="16"/>
        <v>32</v>
      </c>
      <c r="AC29" s="242">
        <f t="shared" si="17"/>
        <v>0</v>
      </c>
    </row>
    <row r="30" spans="1:29" ht="18" customHeight="1" x14ac:dyDescent="0.3">
      <c r="A30" s="195" t="s">
        <v>162</v>
      </c>
      <c r="B30" s="161" t="s">
        <v>91</v>
      </c>
      <c r="C30" s="96"/>
      <c r="D30" s="95">
        <v>4</v>
      </c>
      <c r="E30" s="97"/>
      <c r="F30" s="92">
        <f t="shared" si="12"/>
        <v>120</v>
      </c>
      <c r="G30" s="136">
        <v>4</v>
      </c>
      <c r="H30" s="96">
        <f t="shared" si="13"/>
        <v>32</v>
      </c>
      <c r="I30" s="95">
        <v>16</v>
      </c>
      <c r="J30" s="95"/>
      <c r="K30" s="95">
        <v>16</v>
      </c>
      <c r="L30" s="97"/>
      <c r="M30" s="96">
        <v>8</v>
      </c>
      <c r="N30" s="97"/>
      <c r="O30" s="100">
        <f t="shared" si="18"/>
        <v>80</v>
      </c>
      <c r="P30" s="96"/>
      <c r="Q30" s="97"/>
      <c r="R30" s="96"/>
      <c r="S30" s="97">
        <v>4</v>
      </c>
      <c r="U30" s="242" t="b">
        <f t="shared" si="8"/>
        <v>1</v>
      </c>
      <c r="V30" s="247" t="b">
        <f t="shared" si="2"/>
        <v>1</v>
      </c>
      <c r="W30" s="242" t="b">
        <f t="shared" si="3"/>
        <v>1</v>
      </c>
      <c r="X30" s="242" t="b">
        <f t="shared" si="9"/>
        <v>1</v>
      </c>
      <c r="Z30" s="242">
        <f t="shared" si="14"/>
        <v>0</v>
      </c>
      <c r="AA30" s="242">
        <f t="shared" si="15"/>
        <v>0</v>
      </c>
      <c r="AB30" s="242">
        <f t="shared" si="16"/>
        <v>0</v>
      </c>
      <c r="AC30" s="242">
        <f t="shared" si="17"/>
        <v>32</v>
      </c>
    </row>
    <row r="31" spans="1:29" ht="18" customHeight="1" x14ac:dyDescent="0.3">
      <c r="A31" s="197" t="s">
        <v>163</v>
      </c>
      <c r="B31" s="204" t="s">
        <v>181</v>
      </c>
      <c r="C31" s="96"/>
      <c r="D31" s="95">
        <v>4</v>
      </c>
      <c r="E31" s="97"/>
      <c r="F31" s="92">
        <f t="shared" si="12"/>
        <v>120</v>
      </c>
      <c r="G31" s="136">
        <v>4</v>
      </c>
      <c r="H31" s="96">
        <f t="shared" si="13"/>
        <v>32</v>
      </c>
      <c r="I31" s="95">
        <v>16</v>
      </c>
      <c r="J31" s="95"/>
      <c r="K31" s="95">
        <v>16</v>
      </c>
      <c r="L31" s="97"/>
      <c r="M31" s="96">
        <v>8</v>
      </c>
      <c r="N31" s="97"/>
      <c r="O31" s="100">
        <f t="shared" si="18"/>
        <v>80</v>
      </c>
      <c r="P31" s="96"/>
      <c r="Q31" s="97"/>
      <c r="R31" s="96">
        <v>2</v>
      </c>
      <c r="S31" s="97">
        <v>2</v>
      </c>
      <c r="U31" s="242" t="b">
        <f t="shared" si="8"/>
        <v>1</v>
      </c>
      <c r="V31" s="247" t="b">
        <f t="shared" si="2"/>
        <v>1</v>
      </c>
      <c r="W31" s="242" t="b">
        <f t="shared" si="3"/>
        <v>1</v>
      </c>
      <c r="X31" s="242" t="b">
        <f t="shared" si="9"/>
        <v>1</v>
      </c>
      <c r="Z31" s="242">
        <f t="shared" si="14"/>
        <v>0</v>
      </c>
      <c r="AA31" s="242">
        <f t="shared" si="15"/>
        <v>0</v>
      </c>
      <c r="AB31" s="242">
        <f t="shared" si="16"/>
        <v>16</v>
      </c>
      <c r="AC31" s="242">
        <f t="shared" si="17"/>
        <v>16</v>
      </c>
    </row>
    <row r="32" spans="1:29" ht="18" customHeight="1" thickBot="1" x14ac:dyDescent="0.35">
      <c r="A32" s="197" t="s">
        <v>180</v>
      </c>
      <c r="B32" s="204" t="s">
        <v>179</v>
      </c>
      <c r="C32" s="205"/>
      <c r="D32" s="95">
        <v>4</v>
      </c>
      <c r="E32" s="97"/>
      <c r="F32" s="92">
        <f t="shared" si="12"/>
        <v>150</v>
      </c>
      <c r="G32" s="136">
        <v>5</v>
      </c>
      <c r="H32" s="96">
        <f t="shared" si="13"/>
        <v>40</v>
      </c>
      <c r="I32" s="95">
        <v>20</v>
      </c>
      <c r="J32" s="95"/>
      <c r="K32" s="95">
        <v>20</v>
      </c>
      <c r="L32" s="97"/>
      <c r="M32" s="96">
        <v>10</v>
      </c>
      <c r="N32" s="97"/>
      <c r="O32" s="100">
        <f t="shared" si="18"/>
        <v>100</v>
      </c>
      <c r="P32" s="96"/>
      <c r="Q32" s="97"/>
      <c r="R32" s="96">
        <v>2</v>
      </c>
      <c r="S32" s="97">
        <v>3</v>
      </c>
      <c r="U32" s="242" t="b">
        <f t="shared" si="8"/>
        <v>1</v>
      </c>
      <c r="V32" s="247" t="b">
        <f t="shared" si="2"/>
        <v>1</v>
      </c>
      <c r="W32" s="242" t="b">
        <f t="shared" si="3"/>
        <v>1</v>
      </c>
      <c r="X32" s="242" t="b">
        <f t="shared" si="9"/>
        <v>1</v>
      </c>
      <c r="Z32" s="242">
        <f t="shared" si="14"/>
        <v>0</v>
      </c>
      <c r="AA32" s="242">
        <f t="shared" si="15"/>
        <v>0</v>
      </c>
      <c r="AB32" s="242">
        <f t="shared" si="16"/>
        <v>16</v>
      </c>
      <c r="AC32" s="242">
        <f t="shared" si="17"/>
        <v>24</v>
      </c>
    </row>
    <row r="33" spans="1:29" ht="18" customHeight="1" thickBot="1" x14ac:dyDescent="0.35">
      <c r="A33" s="408" t="s">
        <v>201</v>
      </c>
      <c r="B33" s="339"/>
      <c r="C33" s="130"/>
      <c r="D33" s="130">
        <v>7</v>
      </c>
      <c r="E33" s="130">
        <v>0</v>
      </c>
      <c r="F33" s="130">
        <f>SUM(F26:F32)</f>
        <v>900</v>
      </c>
      <c r="G33" s="130">
        <f t="shared" ref="G33:S33" si="19">SUM(G26:G32)</f>
        <v>30</v>
      </c>
      <c r="H33" s="130">
        <f t="shared" si="19"/>
        <v>240</v>
      </c>
      <c r="I33" s="130">
        <f t="shared" si="19"/>
        <v>120</v>
      </c>
      <c r="J33" s="130">
        <f t="shared" si="19"/>
        <v>0</v>
      </c>
      <c r="K33" s="130">
        <f t="shared" si="19"/>
        <v>120</v>
      </c>
      <c r="L33" s="130">
        <f t="shared" si="19"/>
        <v>0</v>
      </c>
      <c r="M33" s="130">
        <f t="shared" si="19"/>
        <v>60</v>
      </c>
      <c r="N33" s="130">
        <f t="shared" si="19"/>
        <v>0</v>
      </c>
      <c r="O33" s="130">
        <f t="shared" si="19"/>
        <v>600</v>
      </c>
      <c r="P33" s="130">
        <f t="shared" si="19"/>
        <v>0</v>
      </c>
      <c r="Q33" s="130">
        <f t="shared" si="19"/>
        <v>13</v>
      </c>
      <c r="R33" s="130">
        <f t="shared" si="19"/>
        <v>8</v>
      </c>
      <c r="S33" s="130">
        <f t="shared" si="19"/>
        <v>9</v>
      </c>
      <c r="U33" s="242" t="b">
        <f t="shared" si="8"/>
        <v>1</v>
      </c>
      <c r="V33" s="247" t="b">
        <f t="shared" si="2"/>
        <v>1</v>
      </c>
      <c r="W33" s="242" t="b">
        <f t="shared" si="3"/>
        <v>1</v>
      </c>
      <c r="X33" s="242" t="b">
        <f t="shared" si="9"/>
        <v>1</v>
      </c>
      <c r="Z33" s="242"/>
      <c r="AA33" s="242"/>
      <c r="AB33" s="242"/>
      <c r="AC33" s="242"/>
    </row>
    <row r="34" spans="1:29" ht="18" customHeight="1" x14ac:dyDescent="0.3">
      <c r="A34" s="183"/>
      <c r="B34" s="140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141"/>
      <c r="U34" s="242" t="b">
        <f t="shared" si="8"/>
        <v>1</v>
      </c>
      <c r="V34" s="247" t="b">
        <f t="shared" si="2"/>
        <v>1</v>
      </c>
      <c r="W34" s="242" t="b">
        <f t="shared" si="3"/>
        <v>1</v>
      </c>
      <c r="X34" s="242" t="b">
        <f t="shared" si="9"/>
        <v>1</v>
      </c>
      <c r="Z34" s="242"/>
      <c r="AA34" s="242"/>
      <c r="AB34" s="242"/>
      <c r="AC34" s="242"/>
    </row>
  </sheetData>
  <mergeCells count="32">
    <mergeCell ref="A33:B33"/>
    <mergeCell ref="A10:B10"/>
    <mergeCell ref="A12:B12"/>
    <mergeCell ref="A13:B13"/>
    <mergeCell ref="A22:B22"/>
    <mergeCell ref="A24:B24"/>
    <mergeCell ref="F5:F7"/>
    <mergeCell ref="G5:G7"/>
    <mergeCell ref="H5:L5"/>
    <mergeCell ref="M5:N5"/>
    <mergeCell ref="O5:O7"/>
    <mergeCell ref="J6:J7"/>
    <mergeCell ref="K6:K7"/>
    <mergeCell ref="L6:L7"/>
    <mergeCell ref="M6:M7"/>
    <mergeCell ref="N6:N7"/>
    <mergeCell ref="A1:S1"/>
    <mergeCell ref="A3:A7"/>
    <mergeCell ref="B3:B7"/>
    <mergeCell ref="C3:E5"/>
    <mergeCell ref="F3:O3"/>
    <mergeCell ref="P3:S3"/>
    <mergeCell ref="F4:G4"/>
    <mergeCell ref="H4:O4"/>
    <mergeCell ref="P4:Q4"/>
    <mergeCell ref="R4:S4"/>
    <mergeCell ref="C6:C7"/>
    <mergeCell ref="D6:D7"/>
    <mergeCell ref="E6:E7"/>
    <mergeCell ref="H6:H7"/>
    <mergeCell ref="I6:I7"/>
    <mergeCell ref="P6:S6"/>
  </mergeCells>
  <conditionalFormatting sqref="U9:X34">
    <cfRule type="containsText" dxfId="0" priority="1" operator="containsText" text="FALSE">
      <formula>NOT(ISERROR(SEARCH("FALSE",U9)))</formula>
    </cfRule>
  </conditionalFormatting>
  <pageMargins left="0.47244094488188981" right="0.19685039370078741" top="0.39370078740157483" bottom="0.39370078740157483" header="0.31496062992125984" footer="0.31496062992125984"/>
  <pageSetup paperSize="9" scale="36" fitToHeight="2" orientation="landscape" r:id="rId1"/>
  <rowBreaks count="1" manualBreakCount="1">
    <brk id="8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5</vt:i4>
      </vt:variant>
    </vt:vector>
  </HeadingPairs>
  <TitlesOfParts>
    <vt:vector size="8" baseType="lpstr">
      <vt:lpstr>Титул_2022</vt:lpstr>
      <vt:lpstr>План_2022</vt:lpstr>
      <vt:lpstr>Вибіркова_частина</vt:lpstr>
      <vt:lpstr>Вибіркова_частина!Заголовки_для_друку</vt:lpstr>
      <vt:lpstr>План_2022!Заголовки_для_друку</vt:lpstr>
      <vt:lpstr>Вибіркова_частина!Область_друку</vt:lpstr>
      <vt:lpstr>План_2022!Область_друку</vt:lpstr>
      <vt:lpstr>Титул_2022!Область_друку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adm</cp:lastModifiedBy>
  <cp:lastPrinted>2022-05-25T08:11:46Z</cp:lastPrinted>
  <dcterms:created xsi:type="dcterms:W3CDTF">2010-02-25T10:28:35Z</dcterms:created>
  <dcterms:modified xsi:type="dcterms:W3CDTF">2022-05-30T08:15:36Z</dcterms:modified>
</cp:coreProperties>
</file>