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\Desktop\11111\"/>
    </mc:Choice>
  </mc:AlternateContent>
  <bookViews>
    <workbookView xWindow="0" yWindow="0" windowWidth="20490" windowHeight="7350"/>
  </bookViews>
  <sheets>
    <sheet name="Титул_2022" sheetId="2" r:id="rId1"/>
    <sheet name="План_2022" sheetId="8" r:id="rId2"/>
    <sheet name="Вибіркова_частина" sheetId="9" r:id="rId3"/>
  </sheets>
  <definedNames>
    <definedName name="_xlnm._FilterDatabase" localSheetId="1" hidden="1">План_2022!$A$11:$IH$42</definedName>
    <definedName name="А" localSheetId="0">#REF!</definedName>
    <definedName name="А">#REF!</definedName>
    <definedName name="А1" localSheetId="0">#REF!</definedName>
    <definedName name="А1">#REF!</definedName>
    <definedName name="_xlnm.Print_Titles" localSheetId="2">Вибіркова_частина!$9:$9</definedName>
    <definedName name="_xlnm.Print_Titles" localSheetId="1">План_2022!$9:$9</definedName>
    <definedName name="_xlnm.Print_Area" localSheetId="2">Вибіркова_частина!$A$2:$AI$35</definedName>
    <definedName name="_xlnm.Print_Area" localSheetId="1">План_2022!$A$2:$S$63</definedName>
    <definedName name="_xlnm.Print_Area" localSheetId="0">Титул_2022!$A$2:$BI$32</definedName>
    <definedName name="с22" localSheetId="2">#REF!</definedName>
    <definedName name="с22" localSheetId="0">#REF!</definedName>
    <definedName name="с22">#REF!</definedName>
    <definedName name="с222" localSheetId="2">#REF!</definedName>
    <definedName name="с222" localSheetId="0">#REF!</definedName>
    <definedName name="с222">#REF!</definedName>
  </definedNames>
  <calcPr calcId="162913"/>
</workbook>
</file>

<file path=xl/calcChain.xml><?xml version="1.0" encoding="utf-8"?>
<calcChain xmlns="http://schemas.openxmlformats.org/spreadsheetml/2006/main">
  <c r="H23" i="8" l="1"/>
  <c r="Z26" i="8"/>
  <c r="AB26" i="8"/>
  <c r="AC26" i="8"/>
  <c r="U23" i="8"/>
  <c r="Q27" i="8"/>
  <c r="U27" i="8" s="1"/>
  <c r="H27" i="8"/>
  <c r="I27" i="8"/>
  <c r="J27" i="8"/>
  <c r="K27" i="8"/>
  <c r="L27" i="8"/>
  <c r="M27" i="8"/>
  <c r="N27" i="8"/>
  <c r="O27" i="8"/>
  <c r="P27" i="8"/>
  <c r="R27" i="8"/>
  <c r="S27" i="8"/>
  <c r="G27" i="8"/>
  <c r="F27" i="8"/>
  <c r="J23" i="8"/>
  <c r="K23" i="8"/>
  <c r="L23" i="8"/>
  <c r="M23" i="8"/>
  <c r="N23" i="8"/>
  <c r="O23" i="8"/>
  <c r="I23" i="8"/>
  <c r="G23" i="8"/>
  <c r="F23" i="8"/>
  <c r="X27" i="8" l="1"/>
  <c r="V16" i="8"/>
  <c r="U26" i="8"/>
  <c r="M26" i="8"/>
  <c r="W26" i="8" s="1"/>
  <c r="H26" i="8"/>
  <c r="V26" i="8" s="1"/>
  <c r="F26" i="8"/>
  <c r="AB25" i="8"/>
  <c r="Z25" i="8"/>
  <c r="U25" i="8"/>
  <c r="M25" i="8"/>
  <c r="W25" i="8" s="1"/>
  <c r="H25" i="8"/>
  <c r="V25" i="8" s="1"/>
  <c r="F25" i="8"/>
  <c r="AB24" i="8"/>
  <c r="Z24" i="8"/>
  <c r="AC24" i="8" s="1"/>
  <c r="U24" i="8"/>
  <c r="M24" i="8"/>
  <c r="H24" i="8"/>
  <c r="V24" i="8" s="1"/>
  <c r="F24" i="8"/>
  <c r="AB23" i="8"/>
  <c r="AA23" i="8"/>
  <c r="Z23" i="8"/>
  <c r="AC25" i="8" l="1"/>
  <c r="V23" i="8"/>
  <c r="O25" i="8"/>
  <c r="X25" i="8" s="1"/>
  <c r="AC23" i="8"/>
  <c r="W24" i="8"/>
  <c r="O24" i="8"/>
  <c r="X24" i="8" s="1"/>
  <c r="O26" i="8"/>
  <c r="X26" i="8" s="1"/>
  <c r="U18" i="8"/>
  <c r="M18" i="8"/>
  <c r="M12" i="8"/>
  <c r="F12" i="8"/>
  <c r="W23" i="8" l="1"/>
  <c r="BB26" i="2"/>
  <c r="AC40" i="8"/>
  <c r="AB40" i="8"/>
  <c r="AA40" i="8"/>
  <c r="Z40" i="8"/>
  <c r="Z13" i="8"/>
  <c r="AA13" i="8"/>
  <c r="AB13" i="8"/>
  <c r="AC13" i="8"/>
  <c r="Z14" i="8"/>
  <c r="AA14" i="8"/>
  <c r="AB14" i="8"/>
  <c r="AC14" i="8"/>
  <c r="Z15" i="8"/>
  <c r="AA15" i="8"/>
  <c r="AB15" i="8"/>
  <c r="AC15" i="8"/>
  <c r="Z16" i="8"/>
  <c r="AA16" i="8"/>
  <c r="AB16" i="8"/>
  <c r="AC16" i="8"/>
  <c r="Z17" i="8"/>
  <c r="AA17" i="8"/>
  <c r="AB17" i="8"/>
  <c r="AC17" i="8"/>
  <c r="Z18" i="8"/>
  <c r="AA18" i="8"/>
  <c r="AB18" i="8"/>
  <c r="AC18" i="8"/>
  <c r="Z19" i="8"/>
  <c r="AA19" i="8"/>
  <c r="AB19" i="8"/>
  <c r="AC19" i="8"/>
  <c r="Z20" i="8"/>
  <c r="AA20" i="8"/>
  <c r="AB20" i="8"/>
  <c r="AC20" i="8"/>
  <c r="Z21" i="8"/>
  <c r="AA21" i="8"/>
  <c r="AB21" i="8"/>
  <c r="AC21" i="8"/>
  <c r="Z22" i="8"/>
  <c r="AA22" i="8"/>
  <c r="AB22" i="8"/>
  <c r="AC22" i="8"/>
  <c r="AA12" i="8"/>
  <c r="AB12" i="8"/>
  <c r="AC12" i="8"/>
  <c r="U29" i="8"/>
  <c r="U30" i="8"/>
  <c r="U31" i="8"/>
  <c r="U34" i="8"/>
  <c r="U35" i="8"/>
  <c r="U40" i="8"/>
  <c r="W40" i="8"/>
  <c r="U13" i="8"/>
  <c r="U14" i="8"/>
  <c r="U15" i="8"/>
  <c r="U16" i="8"/>
  <c r="U17" i="8"/>
  <c r="U19" i="8"/>
  <c r="U20" i="8"/>
  <c r="U21" i="8"/>
  <c r="U22" i="8"/>
  <c r="U12" i="8"/>
  <c r="M14" i="8"/>
  <c r="W14" i="8" s="1"/>
  <c r="M15" i="8"/>
  <c r="W15" i="8" s="1"/>
  <c r="M16" i="8"/>
  <c r="W16" i="8" s="1"/>
  <c r="M17" i="8"/>
  <c r="W17" i="8" s="1"/>
  <c r="W18" i="8"/>
  <c r="M19" i="8"/>
  <c r="W19" i="8" s="1"/>
  <c r="M20" i="8"/>
  <c r="W20" i="8" s="1"/>
  <c r="M21" i="8"/>
  <c r="W21" i="8" s="1"/>
  <c r="M22" i="8"/>
  <c r="W22" i="8" s="1"/>
  <c r="H14" i="8"/>
  <c r="V14" i="8" s="1"/>
  <c r="H15" i="8"/>
  <c r="V15" i="8" s="1"/>
  <c r="H16" i="8"/>
  <c r="H17" i="8"/>
  <c r="V17" i="8" s="1"/>
  <c r="H18" i="8"/>
  <c r="V18" i="8" s="1"/>
  <c r="H19" i="8"/>
  <c r="V19" i="8" s="1"/>
  <c r="H20" i="8"/>
  <c r="V20" i="8" s="1"/>
  <c r="H21" i="8"/>
  <c r="V21" i="8" s="1"/>
  <c r="H22" i="8"/>
  <c r="V22" i="8" s="1"/>
  <c r="H13" i="8"/>
  <c r="V13" i="8" s="1"/>
  <c r="H12" i="8"/>
  <c r="O12" i="8" s="1"/>
  <c r="F14" i="8"/>
  <c r="F15" i="8"/>
  <c r="F16" i="8"/>
  <c r="F17" i="8"/>
  <c r="F18" i="8"/>
  <c r="F19" i="8"/>
  <c r="F20" i="8"/>
  <c r="F21" i="8"/>
  <c r="F22" i="8"/>
  <c r="X23" i="8" l="1"/>
  <c r="O18" i="8"/>
  <c r="X18" i="8" s="1"/>
  <c r="AD21" i="8"/>
  <c r="AD14" i="8"/>
  <c r="O21" i="8"/>
  <c r="X21" i="8" s="1"/>
  <c r="O14" i="8"/>
  <c r="X14" i="8" s="1"/>
  <c r="AD13" i="8"/>
  <c r="AD18" i="8"/>
  <c r="O20" i="8"/>
  <c r="X20" i="8" s="1"/>
  <c r="O17" i="8"/>
  <c r="X17" i="8" s="1"/>
  <c r="O16" i="8"/>
  <c r="X16" i="8" s="1"/>
  <c r="O22" i="8"/>
  <c r="X22" i="8" s="1"/>
  <c r="O19" i="8"/>
  <c r="X19" i="8" s="1"/>
  <c r="O15" i="8"/>
  <c r="X15" i="8" s="1"/>
  <c r="AD20" i="8"/>
  <c r="AD19" i="8"/>
  <c r="AD17" i="8"/>
  <c r="AD16" i="8"/>
  <c r="AD15" i="8"/>
  <c r="AD22" i="8"/>
  <c r="AA9" i="8"/>
  <c r="AB9" i="8"/>
  <c r="AC9" i="8"/>
  <c r="Z9" i="8"/>
  <c r="BB27" i="2"/>
  <c r="O52" i="8"/>
  <c r="AA42" i="8" l="1"/>
  <c r="AB42" i="8"/>
  <c r="AC42" i="8"/>
  <c r="O48" i="8"/>
  <c r="O49" i="8"/>
  <c r="O50" i="8"/>
  <c r="O51" i="8"/>
  <c r="O53" i="8"/>
  <c r="M13" i="8"/>
  <c r="W13" i="8" s="1"/>
  <c r="C37" i="8"/>
  <c r="C42" i="8" s="1"/>
  <c r="D37" i="8"/>
  <c r="D42" i="8" s="1"/>
  <c r="E37" i="8"/>
  <c r="E42" i="8" s="1"/>
  <c r="W27" i="8" l="1"/>
  <c r="G34" i="9"/>
  <c r="I34" i="9"/>
  <c r="J34" i="9"/>
  <c r="K34" i="9"/>
  <c r="L34" i="9"/>
  <c r="M34" i="9"/>
  <c r="N34" i="9"/>
  <c r="P34" i="9"/>
  <c r="Q34" i="9"/>
  <c r="R34" i="9"/>
  <c r="S34" i="9"/>
  <c r="H33" i="9"/>
  <c r="V33" i="9" s="1"/>
  <c r="F33" i="9"/>
  <c r="H32" i="9"/>
  <c r="V32" i="9" s="1"/>
  <c r="F32" i="9"/>
  <c r="H31" i="9"/>
  <c r="V31" i="9" s="1"/>
  <c r="F31" i="9"/>
  <c r="H30" i="9"/>
  <c r="F30" i="9"/>
  <c r="H29" i="9"/>
  <c r="V29" i="9" s="1"/>
  <c r="F29" i="9"/>
  <c r="H28" i="9"/>
  <c r="V28" i="9" s="1"/>
  <c r="F28" i="9"/>
  <c r="O27" i="9"/>
  <c r="H27" i="9"/>
  <c r="V27" i="9" s="1"/>
  <c r="F27" i="9"/>
  <c r="F34" i="9" s="1"/>
  <c r="BI27" i="2"/>
  <c r="BI26" i="2"/>
  <c r="F30" i="8"/>
  <c r="F13" i="8"/>
  <c r="Z22" i="9"/>
  <c r="W21" i="9"/>
  <c r="H21" i="9"/>
  <c r="V21" i="9" s="1"/>
  <c r="H22" i="9"/>
  <c r="V22" i="9" s="1"/>
  <c r="F21" i="9"/>
  <c r="F22" i="9"/>
  <c r="X35" i="9"/>
  <c r="W35" i="9"/>
  <c r="V35" i="9"/>
  <c r="U35" i="9"/>
  <c r="AC33" i="9"/>
  <c r="AB33" i="9"/>
  <c r="AA33" i="9"/>
  <c r="Z33" i="9"/>
  <c r="W33" i="9"/>
  <c r="U33" i="9"/>
  <c r="AC32" i="9"/>
  <c r="AB32" i="9"/>
  <c r="AA32" i="9"/>
  <c r="Z32" i="9"/>
  <c r="W32" i="9"/>
  <c r="U32" i="9"/>
  <c r="AC31" i="9"/>
  <c r="AB31" i="9"/>
  <c r="AA31" i="9"/>
  <c r="Z31" i="9"/>
  <c r="W31" i="9"/>
  <c r="U31" i="9"/>
  <c r="AC30" i="9"/>
  <c r="AB30" i="9"/>
  <c r="AA30" i="9"/>
  <c r="Z30" i="9"/>
  <c r="W30" i="9"/>
  <c r="U30" i="9"/>
  <c r="V30" i="9"/>
  <c r="AC29" i="9"/>
  <c r="AB29" i="9"/>
  <c r="AA29" i="9"/>
  <c r="Z29" i="9"/>
  <c r="W29" i="9"/>
  <c r="U29" i="9"/>
  <c r="AC28" i="9"/>
  <c r="AB28" i="9"/>
  <c r="AA28" i="9"/>
  <c r="Z28" i="9"/>
  <c r="W28" i="9"/>
  <c r="U28" i="9"/>
  <c r="AC27" i="9"/>
  <c r="AB27" i="9"/>
  <c r="AA27" i="9"/>
  <c r="Z27" i="9"/>
  <c r="W27" i="9"/>
  <c r="U27" i="9"/>
  <c r="X26" i="9"/>
  <c r="W26" i="9"/>
  <c r="V26" i="9"/>
  <c r="U26" i="9"/>
  <c r="X25" i="9"/>
  <c r="W25" i="9"/>
  <c r="V25" i="9"/>
  <c r="U25" i="9"/>
  <c r="X24" i="9"/>
  <c r="W24" i="9"/>
  <c r="V24" i="9"/>
  <c r="U24" i="9"/>
  <c r="S23" i="9"/>
  <c r="R23" i="9"/>
  <c r="Q23" i="9"/>
  <c r="P23" i="9"/>
  <c r="N23" i="9"/>
  <c r="M23" i="9"/>
  <c r="L23" i="9"/>
  <c r="K23" i="9"/>
  <c r="J23" i="9"/>
  <c r="I23" i="9"/>
  <c r="G23" i="9"/>
  <c r="AC22" i="9"/>
  <c r="AB22" i="9"/>
  <c r="AA22" i="9"/>
  <c r="W22" i="9"/>
  <c r="U22" i="9"/>
  <c r="AC21" i="9"/>
  <c r="AB21" i="9"/>
  <c r="AA21" i="9"/>
  <c r="Z21" i="9"/>
  <c r="U21" i="9"/>
  <c r="AC20" i="9"/>
  <c r="AB20" i="9"/>
  <c r="AA20" i="9"/>
  <c r="Z20" i="9"/>
  <c r="W20" i="9"/>
  <c r="U20" i="9"/>
  <c r="H20" i="9"/>
  <c r="V20" i="9" s="1"/>
  <c r="F20" i="9"/>
  <c r="AC19" i="9"/>
  <c r="AB19" i="9"/>
  <c r="AA19" i="9"/>
  <c r="Z19" i="9"/>
  <c r="W19" i="9"/>
  <c r="U19" i="9"/>
  <c r="H19" i="9"/>
  <c r="V19" i="9" s="1"/>
  <c r="F19" i="9"/>
  <c r="AC18" i="9"/>
  <c r="AB18" i="9"/>
  <c r="AA18" i="9"/>
  <c r="Z18" i="9"/>
  <c r="W18" i="9"/>
  <c r="U18" i="9"/>
  <c r="H18" i="9"/>
  <c r="V18" i="9" s="1"/>
  <c r="F18" i="9"/>
  <c r="AC17" i="9"/>
  <c r="AB17" i="9"/>
  <c r="AA17" i="9"/>
  <c r="Z17" i="9"/>
  <c r="W17" i="9"/>
  <c r="U17" i="9"/>
  <c r="H17" i="9"/>
  <c r="V17" i="9" s="1"/>
  <c r="F17" i="9"/>
  <c r="AC16" i="9"/>
  <c r="AB16" i="9"/>
  <c r="AA16" i="9"/>
  <c r="Z16" i="9"/>
  <c r="W16" i="9"/>
  <c r="U16" i="9"/>
  <c r="H16" i="9"/>
  <c r="V16" i="9" s="1"/>
  <c r="F16" i="9"/>
  <c r="F34" i="8"/>
  <c r="Z12" i="8"/>
  <c r="AC10" i="8"/>
  <c r="AC43" i="8" s="1"/>
  <c r="AB10" i="8"/>
  <c r="AB43" i="8" s="1"/>
  <c r="AA10" i="8"/>
  <c r="AA43" i="8" s="1"/>
  <c r="Z10" i="8"/>
  <c r="W12" i="8"/>
  <c r="BC28" i="2"/>
  <c r="BD28" i="2"/>
  <c r="BE28" i="2"/>
  <c r="BF28" i="2"/>
  <c r="BG28" i="2"/>
  <c r="BH28" i="2"/>
  <c r="G41" i="8"/>
  <c r="P41" i="8"/>
  <c r="G36" i="8"/>
  <c r="H36" i="8"/>
  <c r="I36" i="8"/>
  <c r="J36" i="8"/>
  <c r="K36" i="8"/>
  <c r="L36" i="8"/>
  <c r="M36" i="8"/>
  <c r="N36" i="8"/>
  <c r="P36" i="8"/>
  <c r="Q36" i="8"/>
  <c r="R36" i="8"/>
  <c r="S36" i="8"/>
  <c r="G32" i="8"/>
  <c r="H32" i="8"/>
  <c r="I32" i="8"/>
  <c r="J32" i="8"/>
  <c r="K32" i="8"/>
  <c r="K37" i="8" s="1"/>
  <c r="L32" i="8"/>
  <c r="L37" i="8" s="1"/>
  <c r="M32" i="8"/>
  <c r="N32" i="8"/>
  <c r="P32" i="8"/>
  <c r="Q32" i="8"/>
  <c r="Q37" i="8" s="1"/>
  <c r="R32" i="8"/>
  <c r="R37" i="8" s="1"/>
  <c r="S32" i="8"/>
  <c r="S37" i="8" s="1"/>
  <c r="F40" i="8"/>
  <c r="F35" i="8"/>
  <c r="F31" i="8"/>
  <c r="F29" i="8"/>
  <c r="S41" i="8"/>
  <c r="Q41" i="8"/>
  <c r="N41" i="8"/>
  <c r="M41" i="8"/>
  <c r="L41" i="8"/>
  <c r="K41" i="8"/>
  <c r="J41" i="8"/>
  <c r="I41" i="8"/>
  <c r="BB28" i="2"/>
  <c r="H40" i="8"/>
  <c r="R41" i="8"/>
  <c r="M37" i="8" l="1"/>
  <c r="M42" i="8" s="1"/>
  <c r="V40" i="8"/>
  <c r="AD40" i="8"/>
  <c r="O35" i="8"/>
  <c r="X35" i="8" s="1"/>
  <c r="U41" i="8"/>
  <c r="W41" i="8"/>
  <c r="O13" i="8"/>
  <c r="X13" i="8" s="1"/>
  <c r="X12" i="8"/>
  <c r="F41" i="8"/>
  <c r="G37" i="8"/>
  <c r="G42" i="8" s="1"/>
  <c r="U32" i="8"/>
  <c r="U36" i="8"/>
  <c r="O34" i="8"/>
  <c r="X34" i="8" s="1"/>
  <c r="O30" i="8"/>
  <c r="X30" i="8" s="1"/>
  <c r="O29" i="8"/>
  <c r="X29" i="8" s="1"/>
  <c r="H41" i="8"/>
  <c r="V41" i="8" s="1"/>
  <c r="AD12" i="8"/>
  <c r="Z42" i="8"/>
  <c r="N37" i="8"/>
  <c r="N42" i="8" s="1"/>
  <c r="I37" i="8"/>
  <c r="I42" i="8" s="1"/>
  <c r="J37" i="8"/>
  <c r="J42" i="8" s="1"/>
  <c r="P37" i="8"/>
  <c r="P42" i="8" s="1"/>
  <c r="V12" i="8"/>
  <c r="S42" i="8"/>
  <c r="S47" i="8" s="1"/>
  <c r="O40" i="8"/>
  <c r="O41" i="8" s="1"/>
  <c r="R42" i="8"/>
  <c r="R47" i="8" s="1"/>
  <c r="F36" i="8"/>
  <c r="Q42" i="8"/>
  <c r="Q47" i="8" s="1"/>
  <c r="K42" i="8"/>
  <c r="Q46" i="8"/>
  <c r="F32" i="8"/>
  <c r="L42" i="8"/>
  <c r="R46" i="8"/>
  <c r="W23" i="9"/>
  <c r="S46" i="8"/>
  <c r="BI28" i="2"/>
  <c r="O28" i="9"/>
  <c r="O34" i="9" s="1"/>
  <c r="O30" i="9"/>
  <c r="H34" i="9"/>
  <c r="O31" i="9"/>
  <c r="X31" i="9" s="1"/>
  <c r="O33" i="9"/>
  <c r="X33" i="9" s="1"/>
  <c r="O20" i="9"/>
  <c r="X20" i="9" s="1"/>
  <c r="O22" i="9"/>
  <c r="X22" i="9" s="1"/>
  <c r="O16" i="9"/>
  <c r="O29" i="9"/>
  <c r="O32" i="9"/>
  <c r="X32" i="9" s="1"/>
  <c r="O21" i="9"/>
  <c r="X21" i="9" s="1"/>
  <c r="O19" i="9"/>
  <c r="X19" i="9" s="1"/>
  <c r="F23" i="9"/>
  <c r="O17" i="9"/>
  <c r="X17" i="9" s="1"/>
  <c r="H23" i="9"/>
  <c r="V23" i="9" s="1"/>
  <c r="W34" i="9"/>
  <c r="X29" i="9"/>
  <c r="O18" i="9"/>
  <c r="X18" i="9" s="1"/>
  <c r="X28" i="9"/>
  <c r="X30" i="9"/>
  <c r="X16" i="9"/>
  <c r="O31" i="8"/>
  <c r="X31" i="8" s="1"/>
  <c r="X27" i="9"/>
  <c r="V34" i="9"/>
  <c r="U34" i="9"/>
  <c r="U23" i="9"/>
  <c r="U42" i="8" l="1"/>
  <c r="U37" i="8"/>
  <c r="O36" i="8"/>
  <c r="X36" i="8" s="1"/>
  <c r="Z43" i="8"/>
  <c r="P46" i="8" s="1"/>
  <c r="O46" i="8" s="1"/>
  <c r="X40" i="8"/>
  <c r="O32" i="8"/>
  <c r="X32" i="8" s="1"/>
  <c r="H37" i="8"/>
  <c r="H42" i="8" s="1"/>
  <c r="AD42" i="8" s="1"/>
  <c r="V27" i="8"/>
  <c r="X41" i="8"/>
  <c r="F37" i="8"/>
  <c r="O23" i="9"/>
  <c r="X23" i="9" s="1"/>
  <c r="X34" i="9"/>
  <c r="P47" i="8"/>
  <c r="O47" i="8" s="1"/>
  <c r="F42" i="8" l="1"/>
  <c r="O37" i="8"/>
  <c r="O42" i="8" s="1"/>
  <c r="X37" i="8" l="1"/>
  <c r="X42" i="8"/>
</calcChain>
</file>

<file path=xl/sharedStrings.xml><?xml version="1.0" encoding="utf-8"?>
<sst xmlns="http://schemas.openxmlformats.org/spreadsheetml/2006/main" count="302" uniqueCount="214">
  <si>
    <t>Разом</t>
  </si>
  <si>
    <t>НАВЧАЛЬНИЙ ПЛАН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</si>
  <si>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</si>
  <si>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</si>
  <si>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</si>
  <si>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</si>
  <si>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</si>
  <si>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</si>
  <si>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</si>
  <si>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</si>
  <si>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</si>
  <si>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</si>
  <si>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</si>
  <si>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</si>
  <si>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</si>
  <si>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</si>
  <si>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</si>
  <si>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</si>
  <si>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</si>
  <si>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</si>
  <si>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</si>
  <si>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</si>
  <si>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</si>
  <si>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</si>
  <si>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</si>
  <si>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</si>
  <si>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</si>
  <si>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</si>
  <si>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</si>
  <si>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</si>
  <si>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П</t>
  </si>
  <si>
    <t>Примітка:</t>
  </si>
  <si>
    <t>Теоретичне навчання</t>
  </si>
  <si>
    <t>ІІ. Зведені дані по використанню часу (тижнів)</t>
  </si>
  <si>
    <t>лекції</t>
  </si>
  <si>
    <t>практичні</t>
  </si>
  <si>
    <t>семінарські</t>
  </si>
  <si>
    <t>лабораторні</t>
  </si>
  <si>
    <t>"Погоджено"</t>
  </si>
  <si>
    <t>Підсумкові атестації</t>
  </si>
  <si>
    <t>Київський університет імені Бориса Грінченка</t>
  </si>
  <si>
    <t>НМЦ стандартизації та якості освіти</t>
  </si>
  <si>
    <t>=</t>
  </si>
  <si>
    <t>Екзаменаційна сесія</t>
  </si>
  <si>
    <t>III. План навчального процесу</t>
  </si>
  <si>
    <t>Назва дисципліни</t>
  </si>
  <si>
    <t>Розподіл за семестрами</t>
  </si>
  <si>
    <t>Обсяг роботи студента, годин</t>
  </si>
  <si>
    <t>Загальний обсяг</t>
  </si>
  <si>
    <t>з них</t>
  </si>
  <si>
    <t>годин</t>
  </si>
  <si>
    <t>кредитів</t>
  </si>
  <si>
    <t>контактні</t>
  </si>
  <si>
    <t>підготовка та проходження контрольних заходів</t>
  </si>
  <si>
    <t>самостійна робота</t>
  </si>
  <si>
    <t>Екзамен</t>
  </si>
  <si>
    <t>Залік</t>
  </si>
  <si>
    <t>Курсова робота</t>
  </si>
  <si>
    <t>модульний контроль</t>
  </si>
  <si>
    <t>семестровий контроль</t>
  </si>
  <si>
    <t>Разом за навчальним планом</t>
  </si>
  <si>
    <t>Розподіл за курсами і семестрами кредитів</t>
  </si>
  <si>
    <t>3. Атестація</t>
  </si>
  <si>
    <t>тижнів теоретичного навчання</t>
  </si>
  <si>
    <t>::</t>
  </si>
  <si>
    <t>В</t>
  </si>
  <si>
    <t>ІІ. Вибіркова частина</t>
  </si>
  <si>
    <t>4. Вибіркові навчальні дисципліни</t>
  </si>
  <si>
    <t>Разом за вибірковою частиною</t>
  </si>
  <si>
    <t>2. Практика</t>
  </si>
  <si>
    <t>1 курс</t>
  </si>
  <si>
    <t>I</t>
  </si>
  <si>
    <t>II</t>
  </si>
  <si>
    <t>Разом за обов'язковою частиною</t>
  </si>
  <si>
    <t>Основи наукової комунікації іноземною мовою</t>
  </si>
  <si>
    <t>1. Навчальні дисципліни</t>
  </si>
  <si>
    <t>І. Обов'язкова частина</t>
  </si>
  <si>
    <t>Виробнича (науково-дослідна)</t>
  </si>
  <si>
    <t>"Затверджено"</t>
  </si>
  <si>
    <t>Рішенням Вченої ради</t>
  </si>
  <si>
    <t>Київського університету імені Бориса Грінченка</t>
  </si>
  <si>
    <t>Голова Вченої ради, ректор</t>
  </si>
  <si>
    <t>4.1.1. Навчальні дисципліни</t>
  </si>
  <si>
    <t>4.2.1. Навчальні дисципліни</t>
  </si>
  <si>
    <t>4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</si>
  <si>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</si>
  <si>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</si>
  <si>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</si>
  <si>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</si>
  <si>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</si>
  <si>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</si>
  <si>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</si>
  <si>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</si>
  <si>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</si>
  <si>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</si>
  <si>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3</t>
  </si>
  <si>
    <t>№ з/п</t>
  </si>
  <si>
    <t>Виробничі практики</t>
  </si>
  <si>
    <t>М</t>
  </si>
  <si>
    <t>Затверджено на засіданні Вченої ради Історико-філософського факультету</t>
  </si>
  <si>
    <t>ВК 01.01</t>
  </si>
  <si>
    <t>ВК 01.02</t>
  </si>
  <si>
    <t>ВК 01.03</t>
  </si>
  <si>
    <t>ВК 01.04</t>
  </si>
  <si>
    <t>ВК 01.05</t>
  </si>
  <si>
    <t>ВК 01.06</t>
  </si>
  <si>
    <t>ВК 02.01</t>
  </si>
  <si>
    <t>ВК 02.02</t>
  </si>
  <si>
    <t>ВК 02.03</t>
  </si>
  <si>
    <t>ВК 02.04</t>
  </si>
  <si>
    <t>ВК 02.05</t>
  </si>
  <si>
    <t>ВК 02.06</t>
  </si>
  <si>
    <t>ВК 01.07</t>
  </si>
  <si>
    <t>ВК 02.07</t>
  </si>
  <si>
    <t>Виробнича (асистентська)</t>
  </si>
  <si>
    <t>Переддипломна (дослідницька)</t>
  </si>
  <si>
    <t>2 курс</t>
  </si>
  <si>
    <t>всього</t>
  </si>
  <si>
    <t>2-4</t>
  </si>
  <si>
    <t>Переддипломна практика</t>
  </si>
  <si>
    <t>Атестація</t>
  </si>
  <si>
    <t xml:space="preserve">"____" _____ 2022 р. ____________Ольга Леонтьєва </t>
  </si>
  <si>
    <t xml:space="preserve">Рівень вищої освіти: </t>
  </si>
  <si>
    <t xml:space="preserve">другий (магістерcький) </t>
  </si>
  <si>
    <t>Ступінь вищої освіти:</t>
  </si>
  <si>
    <t xml:space="preserve">магістр </t>
  </si>
  <si>
    <t>Кваліфікація:</t>
  </si>
  <si>
    <t xml:space="preserve">Термін навчання: </t>
  </si>
  <si>
    <t xml:space="preserve">На базі: </t>
  </si>
  <si>
    <t>ступеня бакалавра</t>
  </si>
  <si>
    <t>___________________________  Віктор ОГНЕВ'ЮК</t>
  </si>
  <si>
    <r>
      <t xml:space="preserve">галузь знань </t>
    </r>
    <r>
      <rPr>
        <b/>
        <sz val="16"/>
        <rFont val="Calibri"/>
        <family val="2"/>
        <charset val="204"/>
      </rPr>
      <t xml:space="preserve"> </t>
    </r>
  </si>
  <si>
    <t xml:space="preserve">спеціальність </t>
  </si>
  <si>
    <t>освітня програма</t>
  </si>
  <si>
    <t>денна форма навчання</t>
  </si>
  <si>
    <t>1 рік 10 місяців</t>
  </si>
  <si>
    <t>підготовки здобувачів вищої освіти за освітньо-науковою програмою</t>
  </si>
  <si>
    <t>03 Гуманітарні науки</t>
  </si>
  <si>
    <t xml:space="preserve">Переддипломна практика </t>
  </si>
  <si>
    <t>Написання кваліфікаційної роботи</t>
  </si>
  <si>
    <t>Екзаменаційні сесії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</si>
  <si>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</si>
  <si>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</si>
  <si>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</si>
  <si>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</si>
  <si>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</si>
  <si>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</si>
  <si>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</si>
  <si>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</si>
  <si>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</si>
  <si>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</si>
  <si>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</si>
  <si>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</si>
  <si>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ОП.01</t>
  </si>
  <si>
    <t>ОП.02</t>
  </si>
  <si>
    <t>ОП.03</t>
  </si>
  <si>
    <t>ОА.01</t>
  </si>
  <si>
    <t>4. Вибір з каталогу курсів</t>
  </si>
  <si>
    <t xml:space="preserve"> (студент обирає дисципліни з каталогу на відповідну кількість кредитів)</t>
  </si>
  <si>
    <t>ВД.01-07</t>
  </si>
  <si>
    <t>Виробничі практики, тижнів</t>
  </si>
  <si>
    <t>Переддипломна практика, тижнів</t>
  </si>
  <si>
    <t>Атестація, тижнів</t>
  </si>
  <si>
    <t>Голова, декан факультету________________ Олена Александрова</t>
  </si>
  <si>
    <t>Протокол №  __  від "___" ________ 2022 року</t>
  </si>
  <si>
    <t>Підготовка (написання) кваліфікаційної роботи, тижнів</t>
  </si>
  <si>
    <t>Розрахунок тижневого навантаження студента</t>
  </si>
  <si>
    <t>Цифрові технології в історичних дослідженнях</t>
  </si>
  <si>
    <t>Методологія історичної науки</t>
  </si>
  <si>
    <t xml:space="preserve">Історичне регіонознавство </t>
  </si>
  <si>
    <t>Євген Антипін</t>
  </si>
  <si>
    <t xml:space="preserve">Гарант освітньої програми _______________ Анна Гедьо </t>
  </si>
  <si>
    <t>Науково-дослідний семінар</t>
  </si>
  <si>
    <t xml:space="preserve">032 Історія та археологія </t>
  </si>
  <si>
    <t xml:space="preserve">032.00.01 Історія </t>
  </si>
  <si>
    <t xml:space="preserve">магістр історії та археології </t>
  </si>
  <si>
    <t>(нова редакція від -------  2022 р. протокол № )</t>
  </si>
  <si>
    <t xml:space="preserve">Суспільні процеси в регіонах світу </t>
  </si>
  <si>
    <t>Квантифікаційні методи дослідження історії</t>
  </si>
  <si>
    <t xml:space="preserve">Сучасні історичні школи </t>
  </si>
  <si>
    <t>Історична пам'ять: глобальний вимір сучасності</t>
  </si>
  <si>
    <t>Соціальна історія країн Східної Азії</t>
  </si>
  <si>
    <t>Місто в європейській цивілізації домодерної доби</t>
  </si>
  <si>
    <t>Архітектоніка культурного простору міста</t>
  </si>
  <si>
    <t xml:space="preserve">Археологія міста  Києва </t>
  </si>
  <si>
    <t>4.2. Вибірковий блок "Історичне регіонознавство"</t>
  </si>
  <si>
    <t>Історико-культурна спадщина міст України</t>
  </si>
  <si>
    <t>Методика роботи з історичними джерелами</t>
  </si>
  <si>
    <t>4.1.Вибірковий блок "Історична урбаністика та археологія"</t>
  </si>
  <si>
    <t>кр</t>
  </si>
  <si>
    <t>ауд</t>
  </si>
  <si>
    <t>мод</t>
  </si>
  <si>
    <t>с/р</t>
  </si>
  <si>
    <t>для другого (магістерського) рівня вищої освіти (наказ МОН України від 31.05.2021 р. № 603)</t>
  </si>
  <si>
    <t xml:space="preserve">Навчальний план складено з урахуванням затвердженого стандарту вищої освіти за спеціальністю 032 Історія та археологія </t>
  </si>
  <si>
    <t>від 30.05.2019 р. протокол № 4</t>
  </si>
  <si>
    <t>Етнокультурні  процеси в регіонах світу</t>
  </si>
  <si>
    <t xml:space="preserve">Експертиза історико-культурної спадщини </t>
  </si>
  <si>
    <t>Історія періодичної преси XVІІ-XX ст.</t>
  </si>
  <si>
    <t xml:space="preserve">Історична реконструкція міського простору </t>
  </si>
  <si>
    <t>Місто в європейській цивілізації модерної доби</t>
  </si>
  <si>
    <t xml:space="preserve">Історична реконструкція </t>
  </si>
  <si>
    <t xml:space="preserve">Підготовка кваліфікаційної (магістерської) роботи </t>
  </si>
  <si>
    <t xml:space="preserve">Захист кваліфікаційної (магістерської) роботи </t>
  </si>
  <si>
    <t>Аналітика суспільних процесів</t>
  </si>
  <si>
    <t xml:space="preserve">Сучасна археологія </t>
  </si>
  <si>
    <t>Педагогіка вищої школи</t>
  </si>
  <si>
    <t>*</t>
  </si>
  <si>
    <t>Психологія вищої школи</t>
  </si>
  <si>
    <t>Методика викладання історичних  дисциплін у ЗВО</t>
  </si>
  <si>
    <t>Філософія історії</t>
  </si>
  <si>
    <t>Педагогіка, психологія та методика викладання фахових дисциплін у ЗВО</t>
  </si>
  <si>
    <t>Історична урбаністика</t>
  </si>
  <si>
    <t>Проєкт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</si>
</sst>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грн.&quot;_-;\-* #,##0.00\ &quot;грн.&quot;_-;_-* &quot;-&quot;??\ &quot;грн.&quot;_-;_-@_-"/>
    <numFmt numFmtId="165" formatCode="0.0"/>
  </numFmts>
  <fonts count="4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Calibri"/>
      <family val="2"/>
      <charset val="204"/>
    </font>
    <font>
      <u/>
      <sz val="8.25"/>
      <color indexed="12"/>
      <name val="Calibri"/>
      <family val="2"/>
      <charset val="204"/>
    </font>
    <font>
      <sz val="16"/>
      <name val="Calibri"/>
      <family val="2"/>
      <charset val="204"/>
    </font>
    <font>
      <b/>
      <u/>
      <sz val="16"/>
      <name val="Calibri"/>
      <family val="2"/>
      <charset val="204"/>
    </font>
    <font>
      <b/>
      <sz val="16"/>
      <name val="Calibri"/>
      <family val="2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8"/>
      <name val="Calibri"/>
      <family val="2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"/>
      <color rgb="FFFF0000"/>
      <name val="Calibri"/>
      <family val="2"/>
      <charset val="204"/>
    </font>
    <font>
      <u/>
      <sz val="16"/>
      <name val="Calibri"/>
      <family val="2"/>
      <charset val="204"/>
    </font>
    <font>
      <u/>
      <sz val="11"/>
      <color rgb="FF000000"/>
      <name val="Calibri"/>
      <family val="2"/>
      <charset val="204"/>
    </font>
    <font>
      <sz val="14"/>
      <color rgb="FF0070C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2" fillId="0" borderId="0"/>
    <xf numFmtId="0" fontId="2" fillId="0" borderId="0"/>
    <xf numFmtId="0" fontId="7" fillId="0" borderId="3" applyNumberFormat="0" applyFill="0" applyAlignment="0" applyProtection="0"/>
    <xf numFmtId="0" fontId="8" fillId="21" borderId="0" applyNumberFormat="0" applyBorder="0" applyAlignment="0" applyProtection="0"/>
    <xf numFmtId="0" fontId="9" fillId="0" borderId="0"/>
    <xf numFmtId="0" fontId="9" fillId="0" borderId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22" borderId="4" applyNumberFormat="0" applyFont="0" applyAlignment="0" applyProtection="0"/>
  </cellStyleXfs>
  <cellXfs count="476">
    <xf numFmtId="0" fontId="0" fillId="0" borderId="0" xfId="0"/>
    <xf numFmtId="0" fontId="17" fillId="0" borderId="0" xfId="35" applyFont="1"/>
    <xf numFmtId="0" fontId="18" fillId="0" borderId="0" xfId="35" applyFont="1"/>
    <xf numFmtId="0" fontId="17" fillId="0" borderId="5" xfId="35" applyFont="1" applyBorder="1" applyAlignment="1">
      <alignment horizontal="center" vertical="top"/>
    </xf>
    <xf numFmtId="0" fontId="23" fillId="0" borderId="5" xfId="35" applyFont="1" applyBorder="1" applyAlignment="1">
      <alignment horizontal="center" vertical="center"/>
    </xf>
    <xf numFmtId="0" fontId="23" fillId="0" borderId="6" xfId="35" applyFont="1" applyBorder="1" applyAlignment="1">
      <alignment horizontal="center" vertical="center"/>
    </xf>
    <xf numFmtId="0" fontId="23" fillId="0" borderId="6" xfId="35" applyFont="1" applyBorder="1" applyAlignment="1">
      <alignment horizontal="center" vertical="top"/>
    </xf>
    <xf numFmtId="0" fontId="17" fillId="0" borderId="0" xfId="35" applyFont="1" applyAlignment="1">
      <alignment horizontal="center"/>
    </xf>
    <xf numFmtId="0" fontId="18" fillId="0" borderId="0" xfId="35" applyFont="1" applyAlignment="1">
      <alignment horizontal="center" vertical="center"/>
    </xf>
    <xf numFmtId="0" fontId="20" fillId="0" borderId="7" xfId="35" applyFont="1" applyBorder="1" applyAlignment="1">
      <alignment horizontal="center" vertical="center"/>
    </xf>
    <xf numFmtId="0" fontId="20" fillId="0" borderId="0" xfId="35" applyFont="1" applyAlignment="1">
      <alignment horizontal="center"/>
    </xf>
    <xf numFmtId="0" fontId="23" fillId="0" borderId="6" xfId="35" applyFont="1" applyBorder="1" applyAlignment="1">
      <alignment horizontal="center"/>
    </xf>
    <xf numFmtId="0" fontId="23" fillId="0" borderId="8" xfId="35" applyFont="1" applyBorder="1" applyAlignment="1">
      <alignment horizontal="center" vertical="center"/>
    </xf>
    <xf numFmtId="0" fontId="23" fillId="0" borderId="8" xfId="35" applyFont="1" applyBorder="1" applyAlignment="1">
      <alignment horizontal="center" vertical="top"/>
    </xf>
    <xf numFmtId="1" fontId="20" fillId="0" borderId="8" xfId="35" applyNumberFormat="1" applyFont="1" applyBorder="1" applyAlignment="1">
      <alignment horizontal="center" vertical="center" wrapText="1"/>
    </xf>
    <xf numFmtId="1" fontId="20" fillId="0" borderId="7" xfId="35" applyNumberFormat="1" applyFont="1" applyBorder="1" applyAlignment="1">
      <alignment horizontal="center" vertical="center"/>
    </xf>
    <xf numFmtId="0" fontId="20" fillId="0" borderId="8" xfId="35" applyFont="1" applyBorder="1" applyAlignment="1">
      <alignment horizontal="center" vertical="center" textRotation="90"/>
    </xf>
    <xf numFmtId="0" fontId="20" fillId="0" borderId="0" xfId="35" applyFont="1" applyAlignment="1">
      <alignment vertical="center"/>
    </xf>
    <xf numFmtId="0" fontId="21" fillId="0" borderId="0" xfId="35" applyFont="1" applyAlignment="1">
      <alignment vertical="center"/>
    </xf>
    <xf numFmtId="0" fontId="14" fillId="0" borderId="0" xfId="35" applyFont="1" applyAlignment="1">
      <alignment vertical="center"/>
    </xf>
    <xf numFmtId="1" fontId="28" fillId="0" borderId="0" xfId="36" applyNumberFormat="1" applyFont="1" applyFill="1" applyBorder="1" applyAlignment="1">
      <alignment horizontal="center" vertical="center"/>
    </xf>
    <xf numFmtId="0" fontId="28" fillId="0" borderId="0" xfId="36" applyFont="1" applyFill="1" applyBorder="1" applyAlignment="1">
      <alignment horizontal="left" vertical="center" wrapText="1"/>
    </xf>
    <xf numFmtId="0" fontId="28" fillId="0" borderId="0" xfId="36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28" fillId="0" borderId="0" xfId="36" applyFont="1" applyBorder="1" applyAlignment="1">
      <alignment vertical="center"/>
    </xf>
    <xf numFmtId="9" fontId="30" fillId="0" borderId="0" xfId="36" applyNumberFormat="1" applyFont="1" applyBorder="1" applyAlignment="1">
      <alignment vertical="center"/>
    </xf>
    <xf numFmtId="0" fontId="30" fillId="0" borderId="0" xfId="36" applyFont="1" applyBorder="1" applyAlignment="1">
      <alignment vertical="center"/>
    </xf>
    <xf numFmtId="0" fontId="28" fillId="0" borderId="0" xfId="36" applyFont="1" applyBorder="1" applyAlignment="1">
      <alignment horizontal="center" vertical="center"/>
    </xf>
    <xf numFmtId="0" fontId="30" fillId="0" borderId="16" xfId="36" applyFont="1" applyFill="1" applyBorder="1" applyAlignment="1">
      <alignment horizontal="center" vertical="center"/>
    </xf>
    <xf numFmtId="0" fontId="30" fillId="0" borderId="17" xfId="36" applyFont="1" applyFill="1" applyBorder="1" applyAlignment="1">
      <alignment horizontal="center" vertical="center"/>
    </xf>
    <xf numFmtId="0" fontId="28" fillId="0" borderId="15" xfId="36" applyFont="1" applyFill="1" applyBorder="1" applyAlignment="1">
      <alignment horizontal="center" vertical="center"/>
    </xf>
    <xf numFmtId="0" fontId="30" fillId="0" borderId="15" xfId="36" applyFont="1" applyFill="1" applyBorder="1" applyAlignment="1">
      <alignment horizontal="center" vertical="center"/>
    </xf>
    <xf numFmtId="1" fontId="30" fillId="0" borderId="16" xfId="36" applyNumberFormat="1" applyFont="1" applyFill="1" applyBorder="1" applyAlignment="1">
      <alignment horizontal="center" vertical="center"/>
    </xf>
    <xf numFmtId="1" fontId="30" fillId="0" borderId="15" xfId="36" applyNumberFormat="1" applyFont="1" applyFill="1" applyBorder="1" applyAlignment="1">
      <alignment horizontal="center" vertical="center"/>
    </xf>
    <xf numFmtId="1" fontId="30" fillId="0" borderId="17" xfId="36" applyNumberFormat="1" applyFont="1" applyFill="1" applyBorder="1" applyAlignment="1">
      <alignment horizontal="center" vertical="center"/>
    </xf>
    <xf numFmtId="0" fontId="30" fillId="0" borderId="0" xfId="36" applyFont="1" applyFill="1" applyBorder="1" applyAlignment="1">
      <alignment horizontal="center" vertical="center"/>
    </xf>
    <xf numFmtId="0" fontId="28" fillId="0" borderId="9" xfId="36" applyFont="1" applyFill="1" applyBorder="1" applyAlignment="1">
      <alignment horizontal="center" vertical="center"/>
    </xf>
    <xf numFmtId="1" fontId="30" fillId="0" borderId="7" xfId="36" applyNumberFormat="1" applyFont="1" applyFill="1" applyBorder="1" applyAlignment="1">
      <alignment horizontal="center" vertical="center"/>
    </xf>
    <xf numFmtId="1" fontId="30" fillId="0" borderId="9" xfId="36" applyNumberFormat="1" applyFont="1" applyFill="1" applyBorder="1" applyAlignment="1">
      <alignment horizontal="center" vertical="center"/>
    </xf>
    <xf numFmtId="1" fontId="30" fillId="0" borderId="10" xfId="36" applyNumberFormat="1" applyFont="1" applyFill="1" applyBorder="1" applyAlignment="1">
      <alignment horizontal="center" vertical="center"/>
    </xf>
    <xf numFmtId="1" fontId="30" fillId="0" borderId="19" xfId="36" applyNumberFormat="1" applyFont="1" applyFill="1" applyBorder="1" applyAlignment="1">
      <alignment horizontal="center" vertical="center"/>
    </xf>
    <xf numFmtId="0" fontId="28" fillId="0" borderId="14" xfId="36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65" fontId="30" fillId="0" borderId="17" xfId="36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" fontId="28" fillId="23" borderId="13" xfId="36" applyNumberFormat="1" applyFont="1" applyFill="1" applyBorder="1" applyAlignment="1">
      <alignment horizontal="center" vertical="center"/>
    </xf>
    <xf numFmtId="0" fontId="28" fillId="0" borderId="20" xfId="36" applyFont="1" applyFill="1" applyBorder="1" applyAlignment="1">
      <alignment horizontal="right" vertical="center" wrapText="1"/>
    </xf>
    <xf numFmtId="1" fontId="28" fillId="0" borderId="20" xfId="36" applyNumberFormat="1" applyFont="1" applyFill="1" applyBorder="1" applyAlignment="1">
      <alignment horizontal="center" vertical="center"/>
    </xf>
    <xf numFmtId="0" fontId="28" fillId="0" borderId="21" xfId="36" applyFont="1" applyFill="1" applyBorder="1" applyAlignment="1">
      <alignment vertical="center"/>
    </xf>
    <xf numFmtId="1" fontId="28" fillId="0" borderId="17" xfId="36" applyNumberFormat="1" applyFont="1" applyFill="1" applyBorder="1" applyAlignment="1">
      <alignment horizontal="center" vertical="center"/>
    </xf>
    <xf numFmtId="1" fontId="30" fillId="0" borderId="22" xfId="36" applyNumberFormat="1" applyFont="1" applyFill="1" applyBorder="1" applyAlignment="1">
      <alignment horizontal="center" vertical="center"/>
    </xf>
    <xf numFmtId="1" fontId="28" fillId="0" borderId="10" xfId="36" applyNumberFormat="1" applyFont="1" applyFill="1" applyBorder="1" applyAlignment="1">
      <alignment horizontal="center" vertical="center"/>
    </xf>
    <xf numFmtId="1" fontId="28" fillId="0" borderId="24" xfId="36" applyNumberFormat="1" applyFont="1" applyFill="1" applyBorder="1" applyAlignment="1">
      <alignment horizontal="center" vertical="center"/>
    </xf>
    <xf numFmtId="1" fontId="28" fillId="0" borderId="25" xfId="36" applyNumberFormat="1" applyFont="1" applyFill="1" applyBorder="1" applyAlignment="1">
      <alignment horizontal="center" vertical="center"/>
    </xf>
    <xf numFmtId="1" fontId="30" fillId="0" borderId="25" xfId="36" applyNumberFormat="1" applyFont="1" applyFill="1" applyBorder="1" applyAlignment="1">
      <alignment horizontal="center" vertical="center"/>
    </xf>
    <xf numFmtId="0" fontId="28" fillId="0" borderId="0" xfId="36" applyFont="1" applyFill="1" applyBorder="1" applyAlignment="1">
      <alignment horizontal="right" vertical="center" wrapText="1"/>
    </xf>
    <xf numFmtId="1" fontId="28" fillId="0" borderId="26" xfId="36" applyNumberFormat="1" applyFont="1" applyFill="1" applyBorder="1" applyAlignment="1">
      <alignment horizontal="center" vertical="center"/>
    </xf>
    <xf numFmtId="1" fontId="30" fillId="0" borderId="25" xfId="36" applyNumberFormat="1" applyFont="1" applyBorder="1" applyAlignment="1">
      <alignment horizontal="center" vertical="center"/>
    </xf>
    <xf numFmtId="1" fontId="30" fillId="0" borderId="23" xfId="36" applyNumberFormat="1" applyFont="1" applyBorder="1" applyAlignment="1">
      <alignment horizontal="center" vertical="center"/>
    </xf>
    <xf numFmtId="1" fontId="30" fillId="0" borderId="24" xfId="36" applyNumberFormat="1" applyFont="1" applyBorder="1" applyAlignment="1">
      <alignment horizontal="center" vertical="center"/>
    </xf>
    <xf numFmtId="0" fontId="28" fillId="0" borderId="0" xfId="36" applyFont="1" applyFill="1" applyBorder="1" applyAlignment="1">
      <alignment vertical="center"/>
    </xf>
    <xf numFmtId="0" fontId="30" fillId="0" borderId="0" xfId="36" applyFont="1" applyFill="1" applyBorder="1" applyAlignment="1">
      <alignment horizontal="right" vertical="center" wrapText="1"/>
    </xf>
    <xf numFmtId="165" fontId="28" fillId="0" borderId="0" xfId="36" applyNumberFormat="1" applyFont="1" applyFill="1" applyBorder="1" applyAlignment="1">
      <alignment vertical="center"/>
    </xf>
    <xf numFmtId="1" fontId="28" fillId="0" borderId="0" xfId="36" applyNumberFormat="1" applyFont="1" applyFill="1" applyBorder="1" applyAlignment="1">
      <alignment vertical="center"/>
    </xf>
    <xf numFmtId="49" fontId="30" fillId="0" borderId="27" xfId="36" applyNumberFormat="1" applyFont="1" applyBorder="1" applyAlignment="1">
      <alignment vertical="center" wrapText="1"/>
    </xf>
    <xf numFmtId="49" fontId="30" fillId="0" borderId="7" xfId="36" applyNumberFormat="1" applyFont="1" applyBorder="1" applyAlignment="1">
      <alignment horizontal="center" vertical="center" wrapText="1"/>
    </xf>
    <xf numFmtId="49" fontId="28" fillId="0" borderId="0" xfId="32" applyNumberFormat="1" applyFont="1" applyFill="1" applyBorder="1" applyAlignment="1">
      <alignment vertical="center" wrapText="1"/>
    </xf>
    <xf numFmtId="1" fontId="28" fillId="0" borderId="0" xfId="36" applyNumberFormat="1" applyFont="1" applyFill="1" applyBorder="1" applyAlignment="1">
      <alignment vertical="center" wrapText="1"/>
    </xf>
    <xf numFmtId="0" fontId="28" fillId="0" borderId="0" xfId="36" applyFont="1" applyFill="1" applyBorder="1" applyAlignment="1">
      <alignment vertical="center" wrapText="1"/>
    </xf>
    <xf numFmtId="0" fontId="30" fillId="0" borderId="0" xfId="36" applyFont="1" applyFill="1" applyAlignment="1">
      <alignment horizontal="center" vertical="center"/>
    </xf>
    <xf numFmtId="0" fontId="30" fillId="0" borderId="10" xfId="36" applyFont="1" applyFill="1" applyBorder="1" applyAlignment="1">
      <alignment horizontal="left" vertical="center" wrapText="1"/>
    </xf>
    <xf numFmtId="0" fontId="28" fillId="0" borderId="17" xfId="36" applyFont="1" applyFill="1" applyBorder="1" applyAlignment="1">
      <alignment horizontal="center" vertical="center" wrapText="1"/>
    </xf>
    <xf numFmtId="1" fontId="30" fillId="0" borderId="13" xfId="36" applyNumberFormat="1" applyFont="1" applyFill="1" applyBorder="1" applyAlignment="1">
      <alignment horizontal="center" vertical="center"/>
    </xf>
    <xf numFmtId="0" fontId="27" fillId="0" borderId="0" xfId="35" applyFont="1" applyAlignment="1">
      <alignment vertical="top" wrapText="1"/>
    </xf>
    <xf numFmtId="0" fontId="31" fillId="0" borderId="0" xfId="35" applyFont="1" applyAlignment="1">
      <alignment vertical="top" wrapText="1"/>
    </xf>
    <xf numFmtId="0" fontId="31" fillId="0" borderId="0" xfId="35" applyFont="1"/>
    <xf numFmtId="0" fontId="30" fillId="0" borderId="28" xfId="0" applyFont="1" applyBorder="1" applyAlignment="1">
      <alignment horizontal="center" vertical="center" wrapText="1"/>
    </xf>
    <xf numFmtId="0" fontId="30" fillId="0" borderId="26" xfId="36" applyFont="1" applyBorder="1" applyAlignment="1">
      <alignment vertical="center"/>
    </xf>
    <xf numFmtId="0" fontId="28" fillId="0" borderId="28" xfId="36" applyFont="1" applyFill="1" applyBorder="1" applyAlignment="1">
      <alignment horizontal="center" vertical="center" wrapText="1"/>
    </xf>
    <xf numFmtId="0" fontId="28" fillId="0" borderId="29" xfId="36" applyFont="1" applyFill="1" applyBorder="1" applyAlignment="1">
      <alignment horizontal="right" vertical="center" wrapText="1"/>
    </xf>
    <xf numFmtId="1" fontId="28" fillId="0" borderId="30" xfId="36" applyNumberFormat="1" applyFont="1" applyFill="1" applyBorder="1" applyAlignment="1">
      <alignment horizontal="center" vertical="center"/>
    </xf>
    <xf numFmtId="0" fontId="30" fillId="0" borderId="26" xfId="36" applyFont="1" applyFill="1" applyBorder="1" applyAlignment="1">
      <alignment horizontal="center" vertical="center"/>
    </xf>
    <xf numFmtId="0" fontId="28" fillId="0" borderId="21" xfId="36" applyFont="1" applyFill="1" applyBorder="1" applyAlignment="1">
      <alignment horizontal="center" vertical="center" wrapText="1"/>
    </xf>
    <xf numFmtId="0" fontId="28" fillId="0" borderId="21" xfId="36" applyFont="1" applyFill="1" applyBorder="1" applyAlignment="1">
      <alignment horizontal="right" vertical="center" wrapText="1"/>
    </xf>
    <xf numFmtId="0" fontId="28" fillId="0" borderId="31" xfId="0" applyFont="1" applyBorder="1" applyAlignment="1">
      <alignment horizontal="center" vertical="center"/>
    </xf>
    <xf numFmtId="0" fontId="24" fillId="0" borderId="7" xfId="35" applyFont="1" applyFill="1" applyBorder="1" applyAlignment="1">
      <alignment horizontal="center" vertical="center"/>
    </xf>
    <xf numFmtId="0" fontId="20" fillId="0" borderId="7" xfId="35" applyFont="1" applyFill="1" applyBorder="1" applyAlignment="1">
      <alignment horizontal="center" vertical="center"/>
    </xf>
    <xf numFmtId="0" fontId="21" fillId="0" borderId="17" xfId="36" applyFont="1" applyFill="1" applyBorder="1" applyAlignment="1">
      <alignment horizontal="left" vertical="center" wrapText="1"/>
    </xf>
    <xf numFmtId="0" fontId="21" fillId="0" borderId="10" xfId="36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30" fillId="0" borderId="32" xfId="36" applyFont="1" applyFill="1" applyBorder="1" applyAlignment="1">
      <alignment horizontal="left" vertical="center" wrapText="1"/>
    </xf>
    <xf numFmtId="0" fontId="21" fillId="0" borderId="9" xfId="36" applyFont="1" applyFill="1" applyBorder="1" applyAlignment="1">
      <alignment horizontal="center" vertical="center" wrapText="1"/>
    </xf>
    <xf numFmtId="0" fontId="21" fillId="0" borderId="15" xfId="36" applyFont="1" applyFill="1" applyBorder="1" applyAlignment="1">
      <alignment horizontal="center" vertical="center" wrapText="1"/>
    </xf>
    <xf numFmtId="0" fontId="21" fillId="0" borderId="33" xfId="36" applyFont="1" applyFill="1" applyBorder="1" applyAlignment="1">
      <alignment horizontal="center" vertical="center" wrapText="1"/>
    </xf>
    <xf numFmtId="0" fontId="30" fillId="0" borderId="17" xfId="36" applyFont="1" applyFill="1" applyBorder="1" applyAlignment="1">
      <alignment horizontal="left" vertical="center" wrapText="1"/>
    </xf>
    <xf numFmtId="0" fontId="21" fillId="0" borderId="34" xfId="36" applyFont="1" applyFill="1" applyBorder="1" applyAlignment="1">
      <alignment horizontal="center" vertical="center" wrapText="1"/>
    </xf>
    <xf numFmtId="0" fontId="21" fillId="0" borderId="36" xfId="36" applyFont="1" applyFill="1" applyBorder="1" applyAlignment="1">
      <alignment vertical="center" wrapText="1"/>
    </xf>
    <xf numFmtId="0" fontId="21" fillId="0" borderId="32" xfId="36" applyFont="1" applyFill="1" applyBorder="1" applyAlignment="1">
      <alignment horizontal="left" vertical="center" wrapText="1"/>
    </xf>
    <xf numFmtId="1" fontId="30" fillId="0" borderId="35" xfId="36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3" fillId="0" borderId="7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36" applyFont="1" applyFill="1" applyBorder="1" applyAlignment="1">
      <alignment vertical="center"/>
    </xf>
    <xf numFmtId="1" fontId="21" fillId="0" borderId="0" xfId="36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5" fillId="0" borderId="0" xfId="0" applyFont="1"/>
    <xf numFmtId="0" fontId="21" fillId="0" borderId="17" xfId="0" applyFont="1" applyFill="1" applyBorder="1" applyAlignment="1">
      <alignment horizontal="justify" vertical="center"/>
    </xf>
    <xf numFmtId="0" fontId="30" fillId="0" borderId="44" xfId="0" applyFont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1" fontId="30" fillId="0" borderId="42" xfId="36" applyNumberFormat="1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21" fillId="24" borderId="10" xfId="36" applyFont="1" applyFill="1" applyBorder="1" applyAlignment="1">
      <alignment horizontal="left" vertical="center" wrapText="1"/>
    </xf>
    <xf numFmtId="0" fontId="29" fillId="0" borderId="0" xfId="0" applyFont="1" applyFill="1"/>
    <xf numFmtId="49" fontId="21" fillId="0" borderId="23" xfId="36" applyNumberFormat="1" applyFont="1" applyFill="1" applyBorder="1" applyAlignment="1">
      <alignment horizontal="center" vertical="center"/>
    </xf>
    <xf numFmtId="0" fontId="27" fillId="0" borderId="0" xfId="35" applyFont="1" applyBorder="1" applyAlignment="1">
      <alignment vertical="top" wrapText="1"/>
    </xf>
    <xf numFmtId="0" fontId="31" fillId="0" borderId="0" xfId="35" applyFont="1" applyBorder="1"/>
    <xf numFmtId="0" fontId="28" fillId="24" borderId="17" xfId="36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44" xfId="0" applyFont="1" applyFill="1" applyBorder="1" applyAlignment="1">
      <alignment horizontal="center" vertical="center"/>
    </xf>
    <xf numFmtId="0" fontId="28" fillId="24" borderId="14" xfId="36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7" fillId="0" borderId="0" xfId="0" applyFont="1"/>
    <xf numFmtId="0" fontId="14" fillId="0" borderId="0" xfId="0" applyFont="1"/>
    <xf numFmtId="0" fontId="19" fillId="0" borderId="0" xfId="0" applyFo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/>
    <xf numFmtId="0" fontId="24" fillId="0" borderId="0" xfId="0" applyFont="1" applyFill="1" applyAlignment="1">
      <alignment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36" fillId="0" borderId="0" xfId="35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vertical="center"/>
    </xf>
    <xf numFmtId="0" fontId="14" fillId="0" borderId="0" xfId="35" applyFont="1"/>
    <xf numFmtId="0" fontId="37" fillId="0" borderId="0" xfId="35" applyFont="1"/>
    <xf numFmtId="0" fontId="26" fillId="0" borderId="0" xfId="35" applyFont="1"/>
    <xf numFmtId="0" fontId="38" fillId="0" borderId="0" xfId="0" applyFont="1" applyAlignment="1"/>
    <xf numFmtId="0" fontId="14" fillId="0" borderId="0" xfId="35" applyFont="1" applyFill="1" applyAlignment="1">
      <alignment horizontal="center"/>
    </xf>
    <xf numFmtId="0" fontId="14" fillId="0" borderId="0" xfId="35" applyFont="1" applyAlignment="1">
      <alignment horizontal="left" vertical="center"/>
    </xf>
    <xf numFmtId="0" fontId="16" fillId="0" borderId="0" xfId="35" applyFont="1" applyFill="1" applyAlignment="1">
      <alignment horizontal="left"/>
    </xf>
    <xf numFmtId="0" fontId="39" fillId="0" borderId="0" xfId="35" applyFont="1" applyFill="1" applyAlignment="1">
      <alignment horizontal="center"/>
    </xf>
    <xf numFmtId="0" fontId="39" fillId="0" borderId="0" xfId="35" applyFont="1" applyFill="1" applyAlignment="1">
      <alignment horizontal="left"/>
    </xf>
    <xf numFmtId="0" fontId="14" fillId="0" borderId="0" xfId="0" applyFont="1" applyAlignment="1">
      <alignment vertical="center"/>
    </xf>
    <xf numFmtId="0" fontId="23" fillId="0" borderId="8" xfId="35" applyFont="1" applyFill="1" applyBorder="1" applyAlignment="1">
      <alignment horizontal="center" vertical="center"/>
    </xf>
    <xf numFmtId="0" fontId="24" fillId="25" borderId="7" xfId="35" applyFont="1" applyFill="1" applyBorder="1" applyAlignment="1">
      <alignment horizontal="center" vertical="center"/>
    </xf>
    <xf numFmtId="0" fontId="17" fillId="0" borderId="0" xfId="35" applyFont="1" applyAlignment="1">
      <alignment horizontal="left" vertical="center"/>
    </xf>
    <xf numFmtId="0" fontId="17" fillId="0" borderId="0" xfId="35" applyFont="1" applyAlignment="1">
      <alignment horizontal="center" vertical="center"/>
    </xf>
    <xf numFmtId="0" fontId="17" fillId="0" borderId="7" xfId="35" applyFont="1" applyBorder="1" applyAlignment="1">
      <alignment horizontal="center" vertical="center"/>
    </xf>
    <xf numFmtId="0" fontId="43" fillId="0" borderId="7" xfId="35" applyFont="1" applyBorder="1" applyAlignment="1">
      <alignment horizontal="center" vertical="center"/>
    </xf>
    <xf numFmtId="0" fontId="17" fillId="0" borderId="0" xfId="35" applyFont="1" applyBorder="1" applyAlignment="1">
      <alignment horizontal="center" vertical="center"/>
    </xf>
    <xf numFmtId="0" fontId="17" fillId="0" borderId="0" xfId="35" applyFont="1" applyAlignment="1">
      <alignment vertical="top" wrapText="1"/>
    </xf>
    <xf numFmtId="0" fontId="17" fillId="0" borderId="0" xfId="35" applyFont="1" applyBorder="1" applyAlignment="1">
      <alignment vertical="top" wrapText="1"/>
    </xf>
    <xf numFmtId="0" fontId="17" fillId="0" borderId="0" xfId="35" applyFont="1" applyAlignment="1">
      <alignment horizontal="left" vertical="top" wrapText="1"/>
    </xf>
    <xf numFmtId="0" fontId="17" fillId="25" borderId="7" xfId="35" applyFont="1" applyFill="1" applyBorder="1" applyAlignment="1">
      <alignment horizontal="center" vertical="center"/>
    </xf>
    <xf numFmtId="0" fontId="28" fillId="0" borderId="0" xfId="36" applyFont="1" applyFill="1" applyBorder="1" applyAlignment="1">
      <alignment horizontal="left" vertical="center" wrapText="1"/>
    </xf>
    <xf numFmtId="1" fontId="21" fillId="0" borderId="15" xfId="36" applyNumberFormat="1" applyFont="1" applyFill="1" applyBorder="1" applyAlignment="1">
      <alignment horizontal="center" vertical="center"/>
    </xf>
    <xf numFmtId="0" fontId="30" fillId="0" borderId="7" xfId="36" applyFont="1" applyFill="1" applyBorder="1" applyAlignment="1">
      <alignment horizontal="center" vertical="center" wrapText="1"/>
    </xf>
    <xf numFmtId="1" fontId="21" fillId="0" borderId="7" xfId="36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/>
    </xf>
    <xf numFmtId="0" fontId="28" fillId="0" borderId="35" xfId="36" applyFont="1" applyFill="1" applyBorder="1" applyAlignment="1">
      <alignment horizontal="center" vertical="center"/>
    </xf>
    <xf numFmtId="1" fontId="21" fillId="0" borderId="9" xfId="36" applyNumberFormat="1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0" fontId="28" fillId="0" borderId="40" xfId="36" applyFont="1" applyFill="1" applyBorder="1" applyAlignment="1">
      <alignment horizontal="center" vertical="center"/>
    </xf>
    <xf numFmtId="0" fontId="28" fillId="0" borderId="43" xfId="36" applyFont="1" applyFill="1" applyBorder="1" applyAlignment="1">
      <alignment horizontal="center" vertical="center"/>
    </xf>
    <xf numFmtId="49" fontId="30" fillId="0" borderId="7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1" fontId="28" fillId="25" borderId="13" xfId="36" applyNumberFormat="1" applyFont="1" applyFill="1" applyBorder="1" applyAlignment="1">
      <alignment horizontal="center" vertical="center"/>
    </xf>
    <xf numFmtId="0" fontId="21" fillId="0" borderId="16" xfId="36" applyFont="1" applyFill="1" applyBorder="1" applyAlignment="1">
      <alignment horizontal="center" vertical="center"/>
    </xf>
    <xf numFmtId="0" fontId="21" fillId="0" borderId="17" xfId="36" applyFont="1" applyFill="1" applyBorder="1" applyAlignment="1">
      <alignment horizontal="center" vertical="center"/>
    </xf>
    <xf numFmtId="0" fontId="25" fillId="0" borderId="15" xfId="36" applyFont="1" applyFill="1" applyBorder="1" applyAlignment="1">
      <alignment horizontal="center" vertical="center"/>
    </xf>
    <xf numFmtId="0" fontId="25" fillId="0" borderId="17" xfId="36" applyFont="1" applyFill="1" applyBorder="1" applyAlignment="1">
      <alignment horizontal="center" vertical="center"/>
    </xf>
    <xf numFmtId="1" fontId="21" fillId="0" borderId="16" xfId="36" applyNumberFormat="1" applyFont="1" applyFill="1" applyBorder="1" applyAlignment="1">
      <alignment horizontal="center" vertical="center"/>
    </xf>
    <xf numFmtId="0" fontId="21" fillId="0" borderId="15" xfId="36" applyFont="1" applyFill="1" applyBorder="1" applyAlignment="1">
      <alignment horizontal="center" vertical="center"/>
    </xf>
    <xf numFmtId="1" fontId="21" fillId="0" borderId="22" xfId="36" applyNumberFormat="1" applyFont="1" applyFill="1" applyBorder="1" applyAlignment="1">
      <alignment horizontal="center" vertical="center"/>
    </xf>
    <xf numFmtId="1" fontId="21" fillId="0" borderId="17" xfId="36" applyNumberFormat="1" applyFont="1" applyFill="1" applyBorder="1" applyAlignment="1">
      <alignment horizontal="center" vertical="center"/>
    </xf>
    <xf numFmtId="0" fontId="21" fillId="0" borderId="7" xfId="36" applyFont="1" applyFill="1" applyBorder="1" applyAlignment="1">
      <alignment horizontal="center" vertical="center"/>
    </xf>
    <xf numFmtId="0" fontId="21" fillId="0" borderId="10" xfId="36" applyFont="1" applyFill="1" applyBorder="1" applyAlignment="1">
      <alignment horizontal="center" vertical="center"/>
    </xf>
    <xf numFmtId="0" fontId="25" fillId="0" borderId="9" xfId="36" applyFont="1" applyFill="1" applyBorder="1" applyAlignment="1">
      <alignment horizontal="center" vertical="center"/>
    </xf>
    <xf numFmtId="0" fontId="25" fillId="0" borderId="10" xfId="36" applyFont="1" applyFill="1" applyBorder="1" applyAlignment="1">
      <alignment horizontal="center" vertical="center"/>
    </xf>
    <xf numFmtId="0" fontId="21" fillId="0" borderId="9" xfId="36" applyFont="1" applyFill="1" applyBorder="1" applyAlignment="1">
      <alignment horizontal="center" vertical="center"/>
    </xf>
    <xf numFmtId="1" fontId="21" fillId="0" borderId="19" xfId="36" applyNumberFormat="1" applyFont="1" applyFill="1" applyBorder="1" applyAlignment="1">
      <alignment horizontal="center" vertical="center"/>
    </xf>
    <xf numFmtId="1" fontId="21" fillId="0" borderId="10" xfId="36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" fontId="28" fillId="25" borderId="13" xfId="0" applyNumberFormat="1" applyFont="1" applyFill="1" applyBorder="1" applyAlignment="1">
      <alignment horizontal="center" vertical="center"/>
    </xf>
    <xf numFmtId="1" fontId="22" fillId="0" borderId="24" xfId="36" applyNumberFormat="1" applyFont="1" applyFill="1" applyBorder="1" applyAlignment="1">
      <alignment vertical="center"/>
    </xf>
    <xf numFmtId="1" fontId="28" fillId="0" borderId="27" xfId="36" applyNumberFormat="1" applyFont="1" applyFill="1" applyBorder="1" applyAlignment="1">
      <alignment horizontal="center" vertical="center"/>
    </xf>
    <xf numFmtId="1" fontId="30" fillId="0" borderId="7" xfId="36" applyNumberFormat="1" applyFont="1" applyFill="1" applyBorder="1" applyAlignment="1">
      <alignment horizontal="center" vertical="center" wrapText="1"/>
    </xf>
    <xf numFmtId="0" fontId="21" fillId="0" borderId="7" xfId="36" applyNumberFormat="1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0" fontId="30" fillId="0" borderId="0" xfId="36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8" fillId="0" borderId="0" xfId="36" applyFont="1" applyFill="1" applyAlignment="1">
      <alignment horizontal="justify" vertical="center"/>
    </xf>
    <xf numFmtId="0" fontId="28" fillId="0" borderId="0" xfId="36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1" fillId="0" borderId="0" xfId="36" applyFont="1" applyFill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1" fontId="43" fillId="0" borderId="0" xfId="36" applyNumberFormat="1" applyFont="1" applyFill="1" applyBorder="1" applyAlignment="1">
      <alignment vertical="center" wrapText="1"/>
    </xf>
    <xf numFmtId="0" fontId="43" fillId="0" borderId="0" xfId="36" applyFont="1" applyFill="1" applyBorder="1" applyAlignment="1">
      <alignment vertical="center" wrapText="1"/>
    </xf>
    <xf numFmtId="0" fontId="43" fillId="0" borderId="0" xfId="36" applyFont="1" applyFill="1" applyBorder="1" applyAlignment="1">
      <alignment vertical="center"/>
    </xf>
    <xf numFmtId="165" fontId="43" fillId="0" borderId="0" xfId="36" applyNumberFormat="1" applyFont="1" applyFill="1" applyBorder="1" applyAlignment="1">
      <alignment vertical="center"/>
    </xf>
    <xf numFmtId="1" fontId="43" fillId="0" borderId="0" xfId="36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35" applyFont="1" applyAlignment="1">
      <alignment horizontal="center" vertical="center"/>
    </xf>
    <xf numFmtId="0" fontId="17" fillId="0" borderId="14" xfId="35" applyFont="1" applyBorder="1" applyAlignment="1">
      <alignment horizontal="center" vertical="center"/>
    </xf>
    <xf numFmtId="1" fontId="25" fillId="0" borderId="0" xfId="0" applyNumberFormat="1" applyFont="1"/>
    <xf numFmtId="0" fontId="45" fillId="24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24" borderId="10" xfId="0" applyFont="1" applyFill="1" applyBorder="1" applyAlignment="1">
      <alignment horizontal="left" vertical="center"/>
    </xf>
    <xf numFmtId="0" fontId="36" fillId="24" borderId="36" xfId="0" applyFont="1" applyFill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8" fillId="0" borderId="61" xfId="36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1" fontId="30" fillId="0" borderId="59" xfId="36" applyNumberFormat="1" applyFont="1" applyFill="1" applyBorder="1" applyAlignment="1">
      <alignment horizontal="center" vertical="center"/>
    </xf>
    <xf numFmtId="0" fontId="25" fillId="23" borderId="13" xfId="36" applyNumberFormat="1" applyFont="1" applyFill="1" applyBorder="1" applyAlignment="1">
      <alignment horizontal="center" vertical="center"/>
    </xf>
    <xf numFmtId="0" fontId="21" fillId="0" borderId="25" xfId="36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34" xfId="36" applyFont="1" applyFill="1" applyBorder="1" applyAlignment="1">
      <alignment horizontal="center" vertical="center"/>
    </xf>
    <xf numFmtId="0" fontId="21" fillId="0" borderId="5" xfId="36" applyFont="1" applyFill="1" applyBorder="1" applyAlignment="1">
      <alignment horizontal="center" vertical="center"/>
    </xf>
    <xf numFmtId="1" fontId="21" fillId="0" borderId="34" xfId="36" applyNumberFormat="1" applyFont="1" applyFill="1" applyBorder="1" applyAlignment="1">
      <alignment horizontal="center" vertical="center"/>
    </xf>
    <xf numFmtId="1" fontId="21" fillId="0" borderId="36" xfId="36" applyNumberFormat="1" applyFont="1" applyFill="1" applyBorder="1" applyAlignment="1">
      <alignment horizontal="center" vertical="center"/>
    </xf>
    <xf numFmtId="0" fontId="21" fillId="24" borderId="9" xfId="0" applyFont="1" applyFill="1" applyBorder="1" applyAlignment="1">
      <alignment horizontal="center" vertical="center" wrapText="1"/>
    </xf>
    <xf numFmtId="0" fontId="36" fillId="24" borderId="9" xfId="36" applyFont="1" applyFill="1" applyBorder="1" applyAlignment="1">
      <alignment horizontal="center" vertical="center"/>
    </xf>
    <xf numFmtId="0" fontId="36" fillId="24" borderId="7" xfId="36" applyFont="1" applyFill="1" applyBorder="1" applyAlignment="1">
      <alignment horizontal="center" vertical="center"/>
    </xf>
    <xf numFmtId="0" fontId="36" fillId="24" borderId="10" xfId="36" applyFont="1" applyFill="1" applyBorder="1" applyAlignment="1">
      <alignment horizontal="center" vertical="center"/>
    </xf>
    <xf numFmtId="0" fontId="46" fillId="24" borderId="35" xfId="31" applyFont="1" applyFill="1" applyBorder="1" applyAlignment="1">
      <alignment horizontal="center" vertical="center"/>
    </xf>
    <xf numFmtId="0" fontId="46" fillId="24" borderId="10" xfId="31" applyFont="1" applyFill="1" applyBorder="1" applyAlignment="1">
      <alignment horizontal="center" vertical="center"/>
    </xf>
    <xf numFmtId="1" fontId="21" fillId="24" borderId="9" xfId="36" applyNumberFormat="1" applyFont="1" applyFill="1" applyBorder="1" applyAlignment="1">
      <alignment horizontal="center" vertical="center"/>
    </xf>
    <xf numFmtId="1" fontId="36" fillId="24" borderId="7" xfId="36" applyNumberFormat="1" applyFont="1" applyFill="1" applyBorder="1" applyAlignment="1">
      <alignment horizontal="center" vertical="center"/>
    </xf>
    <xf numFmtId="1" fontId="36" fillId="24" borderId="10" xfId="36" applyNumberFormat="1" applyFont="1" applyFill="1" applyBorder="1" applyAlignment="1">
      <alignment horizontal="center" vertical="center"/>
    </xf>
    <xf numFmtId="0" fontId="45" fillId="24" borderId="9" xfId="31" applyFont="1" applyFill="1" applyBorder="1" applyAlignment="1">
      <alignment horizontal="center" vertical="center"/>
    </xf>
    <xf numFmtId="0" fontId="45" fillId="24" borderId="10" xfId="31" applyFont="1" applyFill="1" applyBorder="1" applyAlignment="1">
      <alignment horizontal="center" vertical="center"/>
    </xf>
    <xf numFmtId="0" fontId="34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34" fillId="24" borderId="7" xfId="0" applyFont="1" applyFill="1" applyBorder="1" applyAlignment="1">
      <alignment vertical="center"/>
    </xf>
    <xf numFmtId="0" fontId="36" fillId="24" borderId="7" xfId="31" applyFont="1" applyFill="1" applyBorder="1" applyAlignment="1">
      <alignment horizontal="center" vertical="center"/>
    </xf>
    <xf numFmtId="0" fontId="48" fillId="24" borderId="35" xfId="31" applyFont="1" applyFill="1" applyBorder="1" applyAlignment="1">
      <alignment horizontal="center" vertical="center"/>
    </xf>
    <xf numFmtId="0" fontId="47" fillId="24" borderId="10" xfId="31" applyFont="1" applyFill="1" applyBorder="1" applyAlignment="1">
      <alignment horizontal="center" vertical="center"/>
    </xf>
    <xf numFmtId="1" fontId="47" fillId="24" borderId="9" xfId="36" applyNumberFormat="1" applyFont="1" applyFill="1" applyBorder="1" applyAlignment="1">
      <alignment horizontal="center" vertical="center"/>
    </xf>
    <xf numFmtId="1" fontId="47" fillId="24" borderId="7" xfId="36" applyNumberFormat="1" applyFont="1" applyFill="1" applyBorder="1" applyAlignment="1">
      <alignment horizontal="center" vertical="center"/>
    </xf>
    <xf numFmtId="0" fontId="47" fillId="24" borderId="10" xfId="31" applyFont="1" applyFill="1" applyBorder="1" applyAlignment="1">
      <alignment vertical="center"/>
    </xf>
    <xf numFmtId="1" fontId="47" fillId="24" borderId="10" xfId="36" applyNumberFormat="1" applyFont="1" applyFill="1" applyBorder="1" applyAlignment="1">
      <alignment horizontal="center" vertical="center"/>
    </xf>
    <xf numFmtId="1" fontId="47" fillId="24" borderId="19" xfId="36" applyNumberFormat="1" applyFont="1" applyFill="1" applyBorder="1" applyAlignment="1">
      <alignment horizontal="center" vertical="center"/>
    </xf>
    <xf numFmtId="0" fontId="47" fillId="24" borderId="64" xfId="31" applyFont="1" applyFill="1" applyBorder="1" applyAlignment="1">
      <alignment horizontal="left" vertical="center" wrapText="1" indent="3"/>
    </xf>
    <xf numFmtId="0" fontId="20" fillId="0" borderId="34" xfId="36" applyFont="1" applyFill="1" applyBorder="1" applyAlignment="1">
      <alignment horizontal="center" vertical="center"/>
    </xf>
    <xf numFmtId="0" fontId="20" fillId="0" borderId="36" xfId="36" applyFont="1" applyFill="1" applyBorder="1" applyAlignment="1">
      <alignment horizontal="center" vertical="center"/>
    </xf>
    <xf numFmtId="1" fontId="20" fillId="0" borderId="34" xfId="36" applyNumberFormat="1" applyFont="1" applyFill="1" applyBorder="1" applyAlignment="1">
      <alignment horizontal="center" vertical="center"/>
    </xf>
    <xf numFmtId="1" fontId="20" fillId="0" borderId="5" xfId="36" applyNumberFormat="1" applyFont="1" applyFill="1" applyBorder="1" applyAlignment="1">
      <alignment horizontal="center" vertical="center"/>
    </xf>
    <xf numFmtId="0" fontId="20" fillId="0" borderId="5" xfId="36" applyFont="1" applyFill="1" applyBorder="1" applyAlignment="1">
      <alignment horizontal="center" vertical="center"/>
    </xf>
    <xf numFmtId="1" fontId="20" fillId="0" borderId="36" xfId="36" applyNumberFormat="1" applyFont="1" applyFill="1" applyBorder="1" applyAlignment="1">
      <alignment horizontal="center" vertical="center"/>
    </xf>
    <xf numFmtId="1" fontId="20" fillId="0" borderId="59" xfId="36" applyNumberFormat="1" applyFont="1" applyFill="1" applyBorder="1" applyAlignment="1">
      <alignment horizontal="center" vertical="center"/>
    </xf>
    <xf numFmtId="1" fontId="21" fillId="24" borderId="62" xfId="0" quotePrefix="1" applyNumberFormat="1" applyFont="1" applyFill="1" applyBorder="1" applyAlignment="1">
      <alignment horizontal="center" vertical="center"/>
    </xf>
    <xf numFmtId="1" fontId="47" fillId="24" borderId="33" xfId="36" applyNumberFormat="1" applyFont="1" applyFill="1" applyBorder="1" applyAlignment="1">
      <alignment horizontal="center" vertical="center"/>
    </xf>
    <xf numFmtId="0" fontId="36" fillId="24" borderId="35" xfId="31" applyFont="1" applyFill="1" applyBorder="1" applyAlignment="1">
      <alignment horizontal="center" vertical="center"/>
    </xf>
    <xf numFmtId="0" fontId="47" fillId="24" borderId="10" xfId="31" applyFont="1" applyFill="1" applyBorder="1" applyAlignment="1">
      <alignment horizontal="left" vertical="center" wrapText="1" indent="3"/>
    </xf>
    <xf numFmtId="0" fontId="47" fillId="24" borderId="32" xfId="31" applyFont="1" applyFill="1" applyBorder="1" applyAlignment="1">
      <alignment horizontal="left" vertical="center" wrapText="1" indent="3"/>
    </xf>
    <xf numFmtId="0" fontId="20" fillId="0" borderId="61" xfId="36" applyFont="1" applyFill="1" applyBorder="1" applyAlignment="1">
      <alignment horizontal="center" vertical="center"/>
    </xf>
    <xf numFmtId="0" fontId="36" fillId="24" borderId="10" xfId="31" applyFont="1" applyFill="1" applyBorder="1" applyAlignment="1">
      <alignment horizontal="center" vertical="center"/>
    </xf>
    <xf numFmtId="0" fontId="21" fillId="0" borderId="12" xfId="36" applyFont="1" applyFill="1" applyBorder="1" applyAlignment="1">
      <alignment horizontal="center" vertical="center"/>
    </xf>
    <xf numFmtId="1" fontId="36" fillId="24" borderId="35" xfId="36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21" fillId="26" borderId="10" xfId="36" applyFont="1" applyFill="1" applyBorder="1" applyAlignment="1">
      <alignment vertical="center" wrapText="1"/>
    </xf>
    <xf numFmtId="0" fontId="17" fillId="0" borderId="0" xfId="35" applyFont="1" applyAlignment="1">
      <alignment horizontal="center"/>
    </xf>
    <xf numFmtId="0" fontId="17" fillId="0" borderId="27" xfId="35" applyFont="1" applyBorder="1" applyAlignment="1">
      <alignment horizontal="center" vertical="center"/>
    </xf>
    <xf numFmtId="0" fontId="17" fillId="0" borderId="46" xfId="35" applyFont="1" applyBorder="1" applyAlignment="1">
      <alignment horizontal="center" vertical="center"/>
    </xf>
    <xf numFmtId="0" fontId="17" fillId="0" borderId="35" xfId="35" applyFont="1" applyBorder="1" applyAlignment="1">
      <alignment horizontal="center" vertical="center"/>
    </xf>
    <xf numFmtId="49" fontId="12" fillId="0" borderId="5" xfId="35" applyNumberFormat="1" applyFont="1" applyBorder="1" applyAlignment="1">
      <alignment horizontal="center" textRotation="90" wrapText="1"/>
    </xf>
    <xf numFmtId="49" fontId="12" fillId="0" borderId="6" xfId="35" applyNumberFormat="1" applyFont="1" applyBorder="1" applyAlignment="1">
      <alignment horizontal="center" textRotation="90" wrapText="1"/>
    </xf>
    <xf numFmtId="49" fontId="12" fillId="0" borderId="8" xfId="35" applyNumberFormat="1" applyFont="1" applyBorder="1" applyAlignment="1">
      <alignment horizontal="center" textRotation="90" wrapText="1"/>
    </xf>
    <xf numFmtId="0" fontId="36" fillId="0" borderId="0" xfId="35" applyFont="1" applyBorder="1" applyAlignment="1">
      <alignment horizontal="center"/>
    </xf>
    <xf numFmtId="0" fontId="16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16" fillId="0" borderId="0" xfId="35" applyFont="1" applyFill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/>
    <xf numFmtId="0" fontId="36" fillId="0" borderId="0" xfId="35" applyFont="1" applyAlignment="1">
      <alignment horizontal="center"/>
    </xf>
    <xf numFmtId="0" fontId="36" fillId="0" borderId="0" xfId="35" applyFont="1" applyFill="1" applyAlignment="1">
      <alignment horizontal="center"/>
    </xf>
    <xf numFmtId="0" fontId="42" fillId="0" borderId="0" xfId="35" applyFont="1" applyAlignment="1">
      <alignment horizontal="center"/>
    </xf>
    <xf numFmtId="0" fontId="17" fillId="0" borderId="0" xfId="35" applyFont="1" applyAlignment="1">
      <alignment horizontal="left" vertical="top" wrapText="1"/>
    </xf>
    <xf numFmtId="0" fontId="21" fillId="0" borderId="48" xfId="35" applyFont="1" applyBorder="1" applyAlignment="1">
      <alignment horizontal="left" vertical="top"/>
    </xf>
    <xf numFmtId="0" fontId="20" fillId="0" borderId="5" xfId="35" applyFont="1" applyBorder="1" applyAlignment="1">
      <alignment horizontal="center" textRotation="90"/>
    </xf>
    <xf numFmtId="0" fontId="20" fillId="0" borderId="6" xfId="35" applyFont="1" applyBorder="1" applyAlignment="1">
      <alignment horizontal="center" textRotation="90"/>
    </xf>
    <xf numFmtId="0" fontId="20" fillId="0" borderId="8" xfId="35" applyFont="1" applyBorder="1" applyAlignment="1">
      <alignment horizontal="center" textRotation="90"/>
    </xf>
    <xf numFmtId="0" fontId="17" fillId="0" borderId="0" xfId="35" applyFont="1" applyAlignment="1">
      <alignment vertical="top" wrapText="1"/>
    </xf>
    <xf numFmtId="0" fontId="20" fillId="0" borderId="27" xfId="35" applyFont="1" applyBorder="1" applyAlignment="1">
      <alignment horizontal="right" vertical="center"/>
    </xf>
    <xf numFmtId="0" fontId="20" fillId="0" borderId="46" xfId="35" applyFont="1" applyBorder="1" applyAlignment="1">
      <alignment horizontal="right" vertical="center"/>
    </xf>
    <xf numFmtId="0" fontId="20" fillId="0" borderId="35" xfId="35" applyFont="1" applyBorder="1" applyAlignment="1">
      <alignment horizontal="right" vertical="center"/>
    </xf>
    <xf numFmtId="0" fontId="17" fillId="0" borderId="0" xfId="35" applyFont="1" applyAlignment="1">
      <alignment horizontal="center" vertical="top" wrapText="1"/>
    </xf>
    <xf numFmtId="0" fontId="17" fillId="0" borderId="47" xfId="35" applyFont="1" applyBorder="1" applyAlignment="1">
      <alignment horizontal="left" vertical="top" wrapText="1"/>
    </xf>
    <xf numFmtId="0" fontId="17" fillId="0" borderId="0" xfId="35" applyFont="1" applyBorder="1" applyAlignment="1">
      <alignment horizontal="left" vertical="top" wrapText="1"/>
    </xf>
    <xf numFmtId="49" fontId="21" fillId="0" borderId="0" xfId="35" applyNumberFormat="1" applyFont="1" applyAlignment="1">
      <alignment vertical="top" wrapText="1"/>
    </xf>
    <xf numFmtId="0" fontId="20" fillId="0" borderId="27" xfId="35" applyFont="1" applyFill="1" applyBorder="1" applyAlignment="1">
      <alignment horizontal="center" vertical="center"/>
    </xf>
    <xf numFmtId="0" fontId="20" fillId="0" borderId="46" xfId="35" applyFont="1" applyFill="1" applyBorder="1" applyAlignment="1">
      <alignment horizontal="center" vertical="center"/>
    </xf>
    <xf numFmtId="0" fontId="20" fillId="0" borderId="35" xfId="35" applyFont="1" applyFill="1" applyBorder="1" applyAlignment="1">
      <alignment horizontal="center" vertical="center"/>
    </xf>
    <xf numFmtId="0" fontId="17" fillId="0" borderId="0" xfId="35" applyFont="1" applyAlignment="1">
      <alignment horizontal="center" vertical="center"/>
    </xf>
    <xf numFmtId="0" fontId="47" fillId="24" borderId="34" xfId="31" applyFont="1" applyFill="1" applyBorder="1" applyAlignment="1">
      <alignment horizontal="center" vertical="center"/>
    </xf>
    <xf numFmtId="0" fontId="47" fillId="24" borderId="63" xfId="31" applyFont="1" applyFill="1" applyBorder="1" applyAlignment="1">
      <alignment horizontal="center" vertical="center"/>
    </xf>
    <xf numFmtId="0" fontId="47" fillId="24" borderId="41" xfId="3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16" fillId="0" borderId="21" xfId="36" applyFont="1" applyBorder="1" applyAlignment="1">
      <alignment horizontal="center" vertical="center"/>
    </xf>
    <xf numFmtId="0" fontId="16" fillId="0" borderId="0" xfId="36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textRotation="90" wrapText="1"/>
    </xf>
    <xf numFmtId="0" fontId="20" fillId="0" borderId="34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52" xfId="0" applyFont="1" applyFill="1" applyBorder="1" applyAlignment="1">
      <alignment horizontal="center" vertical="center" wrapText="1"/>
    </xf>
    <xf numFmtId="0" fontId="44" fillId="0" borderId="53" xfId="0" applyFont="1" applyFill="1" applyBorder="1"/>
    <xf numFmtId="0" fontId="22" fillId="0" borderId="52" xfId="0" applyFont="1" applyFill="1" applyBorder="1" applyAlignment="1">
      <alignment horizontal="center" vertical="center" wrapText="1"/>
    </xf>
    <xf numFmtId="0" fontId="0" fillId="0" borderId="54" xfId="0" applyFont="1" applyFill="1" applyBorder="1"/>
    <xf numFmtId="0" fontId="16" fillId="0" borderId="21" xfId="36" applyFont="1" applyBorder="1" applyAlignment="1">
      <alignment horizontal="left" vertical="center"/>
    </xf>
    <xf numFmtId="0" fontId="16" fillId="0" borderId="0" xfId="36" applyFont="1" applyBorder="1" applyAlignment="1">
      <alignment horizontal="left" vertical="center"/>
    </xf>
    <xf numFmtId="0" fontId="20" fillId="0" borderId="55" xfId="0" applyFont="1" applyBorder="1" applyAlignment="1">
      <alignment horizontal="center" vertical="center" textRotation="90" wrapText="1"/>
    </xf>
    <xf numFmtId="0" fontId="20" fillId="0" borderId="56" xfId="0" applyFont="1" applyBorder="1" applyAlignment="1">
      <alignment horizontal="center" vertical="center" textRotation="90" wrapText="1"/>
    </xf>
    <xf numFmtId="0" fontId="20" fillId="0" borderId="42" xfId="0" applyFont="1" applyBorder="1" applyAlignment="1">
      <alignment horizontal="center" vertical="center" textRotation="90" wrapText="1"/>
    </xf>
    <xf numFmtId="0" fontId="20" fillId="0" borderId="41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34" xfId="0" applyFont="1" applyFill="1" applyBorder="1" applyAlignment="1">
      <alignment horizontal="center" vertical="center" textRotation="90" wrapText="1"/>
    </xf>
    <xf numFmtId="0" fontId="44" fillId="0" borderId="41" xfId="0" applyFont="1" applyFill="1" applyBorder="1"/>
    <xf numFmtId="0" fontId="20" fillId="0" borderId="5" xfId="0" applyFont="1" applyFill="1" applyBorder="1" applyAlignment="1">
      <alignment horizontal="center" vertical="center" textRotation="90" wrapText="1"/>
    </xf>
    <xf numFmtId="0" fontId="44" fillId="0" borderId="45" xfId="0" applyFont="1" applyFill="1" applyBorder="1"/>
    <xf numFmtId="0" fontId="20" fillId="0" borderId="36" xfId="0" applyFont="1" applyFill="1" applyBorder="1" applyAlignment="1">
      <alignment horizontal="center" vertical="center" textRotation="90" wrapText="1"/>
    </xf>
    <xf numFmtId="0" fontId="44" fillId="0" borderId="44" xfId="0" applyFont="1" applyFill="1" applyBorder="1"/>
    <xf numFmtId="0" fontId="28" fillId="25" borderId="42" xfId="36" applyFont="1" applyFill="1" applyBorder="1" applyAlignment="1">
      <alignment horizontal="right" vertical="center" wrapText="1"/>
    </xf>
    <xf numFmtId="0" fontId="16" fillId="0" borderId="21" xfId="36" applyFont="1" applyFill="1" applyBorder="1" applyAlignment="1">
      <alignment horizontal="left" vertical="center" wrapText="1"/>
    </xf>
    <xf numFmtId="0" fontId="16" fillId="0" borderId="0" xfId="36" applyFont="1" applyFill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15" xfId="36" applyFont="1" applyFill="1" applyBorder="1" applyAlignment="1">
      <alignment horizontal="center" vertical="center" wrapText="1"/>
    </xf>
    <xf numFmtId="0" fontId="30" fillId="0" borderId="34" xfId="36" applyFont="1" applyFill="1" applyBorder="1" applyAlignment="1">
      <alignment horizontal="center" vertical="center" wrapText="1"/>
    </xf>
    <xf numFmtId="0" fontId="28" fillId="25" borderId="13" xfId="36" applyFont="1" applyFill="1" applyBorder="1" applyAlignment="1">
      <alignment horizontal="right" vertical="center" wrapText="1"/>
    </xf>
    <xf numFmtId="0" fontId="28" fillId="23" borderId="13" xfId="36" applyFont="1" applyFill="1" applyBorder="1" applyAlignment="1">
      <alignment horizontal="right" vertical="center" wrapText="1"/>
    </xf>
    <xf numFmtId="0" fontId="16" fillId="0" borderId="57" xfId="36" applyFont="1" applyFill="1" applyBorder="1" applyAlignment="1">
      <alignment horizontal="left" vertical="center" wrapText="1"/>
    </xf>
    <xf numFmtId="0" fontId="16" fillId="0" borderId="31" xfId="36" applyFont="1" applyFill="1" applyBorder="1" applyAlignment="1">
      <alignment horizontal="left" vertical="center" wrapText="1"/>
    </xf>
    <xf numFmtId="0" fontId="16" fillId="0" borderId="21" xfId="36" applyFont="1" applyFill="1" applyBorder="1" applyAlignment="1">
      <alignment horizontal="center" vertical="center" wrapText="1"/>
    </xf>
    <xf numFmtId="0" fontId="16" fillId="0" borderId="0" xfId="36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/>
    </xf>
    <xf numFmtId="0" fontId="30" fillId="0" borderId="27" xfId="36" applyFont="1" applyFill="1" applyBorder="1" applyAlignment="1">
      <alignment horizontal="center" vertical="center" wrapText="1"/>
    </xf>
    <xf numFmtId="0" fontId="30" fillId="0" borderId="46" xfId="36" applyFont="1" applyFill="1" applyBorder="1" applyAlignment="1">
      <alignment horizontal="center" vertical="center" wrapText="1"/>
    </xf>
    <xf numFmtId="0" fontId="30" fillId="0" borderId="35" xfId="36" applyFont="1" applyFill="1" applyBorder="1" applyAlignment="1">
      <alignment horizontal="center" vertical="center" wrapText="1"/>
    </xf>
    <xf numFmtId="0" fontId="30" fillId="0" borderId="27" xfId="36" applyFont="1" applyFill="1" applyBorder="1" applyAlignment="1">
      <alignment horizontal="left" vertical="center" wrapText="1" indent="3"/>
    </xf>
    <xf numFmtId="0" fontId="30" fillId="0" borderId="46" xfId="36" applyFont="1" applyFill="1" applyBorder="1" applyAlignment="1">
      <alignment horizontal="left" vertical="center" wrapText="1" indent="3"/>
    </xf>
    <xf numFmtId="0" fontId="30" fillId="0" borderId="35" xfId="36" applyFont="1" applyFill="1" applyBorder="1" applyAlignment="1">
      <alignment horizontal="left" vertical="center" wrapText="1" indent="3"/>
    </xf>
    <xf numFmtId="0" fontId="21" fillId="0" borderId="7" xfId="36" applyFont="1" applyFill="1" applyBorder="1" applyAlignment="1">
      <alignment horizontal="left" vertical="center" wrapText="1" indent="3"/>
    </xf>
    <xf numFmtId="0" fontId="30" fillId="0" borderId="7" xfId="36" applyFont="1" applyFill="1" applyBorder="1" applyAlignment="1">
      <alignment horizontal="left" vertical="center" wrapText="1" indent="3"/>
    </xf>
    <xf numFmtId="0" fontId="30" fillId="0" borderId="0" xfId="36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23" borderId="13" xfId="36" applyFont="1" applyFill="1" applyBorder="1" applyAlignment="1">
      <alignment horizontal="right" vertical="center" wrapText="1"/>
    </xf>
    <xf numFmtId="0" fontId="28" fillId="0" borderId="21" xfId="36" applyFont="1" applyFill="1" applyBorder="1" applyAlignment="1">
      <alignment horizontal="center" vertical="center" wrapText="1"/>
    </xf>
    <xf numFmtId="0" fontId="28" fillId="0" borderId="0" xfId="36" applyFont="1" applyFill="1" applyBorder="1" applyAlignment="1">
      <alignment horizontal="center" vertical="center" wrapText="1"/>
    </xf>
    <xf numFmtId="0" fontId="28" fillId="0" borderId="21" xfId="36" applyFont="1" applyBorder="1" applyAlignment="1">
      <alignment horizontal="left" vertical="center"/>
    </xf>
    <xf numFmtId="0" fontId="28" fillId="0" borderId="0" xfId="36" applyFont="1" applyBorder="1" applyAlignment="1">
      <alignment horizontal="left" vertical="center"/>
    </xf>
    <xf numFmtId="0" fontId="25" fillId="0" borderId="21" xfId="36" applyFont="1" applyFill="1" applyBorder="1" applyAlignment="1">
      <alignment horizontal="left" vertical="center" wrapText="1"/>
    </xf>
    <xf numFmtId="0" fontId="28" fillId="0" borderId="0" xfId="36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textRotation="90" wrapText="1"/>
    </xf>
    <xf numFmtId="0" fontId="30" fillId="0" borderId="34" xfId="0" applyFont="1" applyBorder="1" applyAlignment="1">
      <alignment horizontal="center" vertical="center" textRotation="90" wrapText="1"/>
    </xf>
    <xf numFmtId="0" fontId="30" fillId="0" borderId="11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 textRotation="90" wrapText="1"/>
    </xf>
    <xf numFmtId="0" fontId="30" fillId="0" borderId="36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/>
    <xf numFmtId="0" fontId="29" fillId="0" borderId="54" xfId="0" applyFont="1" applyFill="1" applyBorder="1"/>
    <xf numFmtId="0" fontId="30" fillId="0" borderId="55" xfId="0" applyFont="1" applyBorder="1" applyAlignment="1">
      <alignment horizontal="center" vertical="center" textRotation="90" wrapText="1"/>
    </xf>
    <xf numFmtId="0" fontId="30" fillId="0" borderId="56" xfId="0" applyFont="1" applyBorder="1" applyAlignment="1">
      <alignment horizontal="center" vertical="center" textRotation="90" wrapText="1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5" xfId="0" applyFont="1" applyFill="1" applyBorder="1" applyAlignment="1">
      <alignment horizontal="center" vertical="center" textRotation="90" wrapText="1"/>
    </xf>
    <xf numFmtId="0" fontId="29" fillId="0" borderId="45" xfId="0" applyFont="1" applyFill="1" applyBorder="1"/>
    <xf numFmtId="0" fontId="30" fillId="0" borderId="34" xfId="0" applyFont="1" applyFill="1" applyBorder="1" applyAlignment="1">
      <alignment horizontal="center" vertical="center" textRotation="90" wrapText="1"/>
    </xf>
    <xf numFmtId="0" fontId="29" fillId="0" borderId="41" xfId="0" applyFont="1" applyFill="1" applyBorder="1"/>
    <xf numFmtId="0" fontId="30" fillId="0" borderId="36" xfId="0" applyFont="1" applyFill="1" applyBorder="1" applyAlignment="1">
      <alignment horizontal="center" vertical="center" textRotation="90" wrapText="1"/>
    </xf>
    <xf numFmtId="0" fontId="29" fillId="0" borderId="44" xfId="0" applyFont="1" applyFill="1" applyBorder="1"/>
    <xf numFmtId="0" fontId="30" fillId="0" borderId="15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0" fillId="0" borderId="45" xfId="0" applyFont="1" applyBorder="1" applyAlignment="1">
      <alignment horizontal="center" vertical="center" textRotation="90" wrapText="1"/>
    </xf>
    <xf numFmtId="0" fontId="30" fillId="0" borderId="44" xfId="0" applyFont="1" applyBorder="1" applyAlignment="1">
      <alignment horizontal="center" vertical="center" textRotation="90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</cellXfs>
  <cellStyles count="4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ідсотковий 2" xfId="25"/>
    <cellStyle name="Відсотковий 3" xfId="26"/>
    <cellStyle name="Вывод" xfId="27"/>
    <cellStyle name="Вычисление" xfId="28"/>
    <cellStyle name="Гіперпосилання 2" xfId="29"/>
    <cellStyle name="Грошовий 2" xfId="30"/>
    <cellStyle name="Звичайний 2" xfId="31"/>
    <cellStyle name="Звичайний 3" xfId="32"/>
    <cellStyle name="Итог" xfId="33"/>
    <cellStyle name="Нейтральный" xfId="34"/>
    <cellStyle name="Обычный" xfId="0" builtinId="0"/>
    <cellStyle name="Обычный_b_g_new_spets_07_12_3" xfId="35"/>
    <cellStyle name="Обычный_b_z_05_03v" xfId="36"/>
    <cellStyle name="Плохой" xfId="37"/>
    <cellStyle name="Пояснение" xfId="38"/>
    <cellStyle name="Примечание" xfId="3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3"/>
  <sheetViews>
    <sheetView tabSelected="1" view="pageBreakPreview" zoomScale="115" zoomScaleNormal="100" zoomScaleSheetLayoutView="115" workbookViewId="0">
      <selection sqref="A1:XFD1"/>
    </sheetView>
  </sheetViews>
  <sheetFormatPr defaultColWidth="7" defaultRowHeight="12.75" x14ac:dyDescent="0.2"/>
  <cols>
    <col min="1" max="53" width="2.85546875" style="1" customWidth="1"/>
    <col min="54" max="61" width="4.7109375" style="1" customWidth="1"/>
    <col min="62" max="62" width="7" style="1" customWidth="1"/>
    <col min="63" max="16384" width="7" style="1"/>
  </cols>
  <sheetData>
    <row r="1" spans="1:71" x14ac:dyDescent="0.2">
      <c r="Y1" s="312" t="s">
        <v>213</v>
      </c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</row>
    <row r="2" spans="1:71" s="150" customFormat="1" ht="21" x14ac:dyDescent="0.35">
      <c r="A2" s="147"/>
      <c r="B2" s="325" t="s">
        <v>78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148"/>
      <c r="Z2" s="148"/>
      <c r="AA2" s="148"/>
      <c r="AB2" s="148"/>
      <c r="AC2" s="148"/>
      <c r="AD2" s="148"/>
      <c r="AE2" s="148"/>
      <c r="AF2" s="149"/>
      <c r="AG2" s="148"/>
      <c r="AH2" s="17"/>
      <c r="AI2" s="148"/>
      <c r="AJ2" s="148"/>
      <c r="AR2" s="151"/>
      <c r="AS2" s="18" t="s">
        <v>122</v>
      </c>
      <c r="AU2" s="151"/>
      <c r="AV2" s="151"/>
      <c r="AW2" s="151"/>
      <c r="AX2" s="151"/>
      <c r="AY2" s="151"/>
      <c r="AZ2" s="151"/>
      <c r="BA2" s="151"/>
      <c r="BC2" s="152" t="s">
        <v>123</v>
      </c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s="150" customFormat="1" ht="21" x14ac:dyDescent="0.35">
      <c r="A3" s="147"/>
      <c r="B3" s="325" t="s">
        <v>79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148"/>
      <c r="Z3" s="148"/>
      <c r="AA3" s="148"/>
      <c r="AB3" s="148"/>
      <c r="AC3" s="148"/>
      <c r="AD3" s="148"/>
      <c r="AE3" s="148"/>
      <c r="AF3" s="148"/>
      <c r="AG3" s="148"/>
      <c r="AI3" s="148"/>
      <c r="AJ3" s="148"/>
      <c r="AR3" s="151"/>
      <c r="AS3" s="18" t="s">
        <v>124</v>
      </c>
      <c r="AU3" s="151"/>
      <c r="AV3" s="151"/>
      <c r="AW3" s="151"/>
      <c r="AX3" s="151"/>
      <c r="AY3" s="151"/>
      <c r="AZ3" s="151"/>
      <c r="BA3" s="151"/>
      <c r="BC3" s="152" t="s">
        <v>125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s="150" customFormat="1" ht="21" x14ac:dyDescent="0.35">
      <c r="A4" s="147"/>
      <c r="B4" s="325" t="s">
        <v>80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148"/>
      <c r="Z4" s="148"/>
      <c r="AA4" s="148"/>
      <c r="AB4" s="148"/>
      <c r="AC4" s="148"/>
      <c r="AD4" s="148"/>
      <c r="AE4" s="148"/>
      <c r="AF4" s="148"/>
      <c r="AG4" s="148"/>
      <c r="AI4" s="148"/>
      <c r="AJ4" s="148"/>
      <c r="AR4" s="153"/>
      <c r="AS4" s="18" t="s">
        <v>126</v>
      </c>
      <c r="AU4" s="153"/>
      <c r="AV4" s="153"/>
      <c r="AW4" s="153"/>
      <c r="AX4" s="153"/>
      <c r="AY4" s="153"/>
      <c r="AZ4" s="153"/>
      <c r="BA4" s="153"/>
      <c r="BC4" s="154" t="s">
        <v>175</v>
      </c>
      <c r="BD4" s="155"/>
      <c r="BE4" s="155"/>
      <c r="BH4" s="155"/>
      <c r="BI4" s="155"/>
      <c r="BJ4" s="156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s="150" customFormat="1" ht="21" x14ac:dyDescent="0.35">
      <c r="A5" s="147"/>
      <c r="B5" s="326" t="s">
        <v>195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148"/>
      <c r="Z5" s="148"/>
      <c r="AA5" s="148"/>
      <c r="AB5" s="148"/>
      <c r="AC5" s="148"/>
      <c r="AD5" s="148"/>
      <c r="AE5" s="148"/>
      <c r="AF5" s="148"/>
      <c r="AG5" s="148"/>
      <c r="AH5" s="17"/>
      <c r="AI5" s="148"/>
      <c r="AJ5" s="148"/>
      <c r="AR5" s="157"/>
      <c r="AS5" s="18" t="s">
        <v>127</v>
      </c>
      <c r="AU5" s="157"/>
      <c r="AV5" s="157"/>
      <c r="AW5" s="157"/>
      <c r="AX5" s="157"/>
      <c r="AY5" s="157"/>
      <c r="AZ5" s="157"/>
      <c r="BA5" s="157"/>
      <c r="BC5" s="152" t="s">
        <v>135</v>
      </c>
      <c r="BD5" s="158"/>
      <c r="BE5" s="158"/>
      <c r="BH5" s="158"/>
      <c r="BI5" s="158"/>
      <c r="BJ5" s="159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s="150" customFormat="1" ht="21" x14ac:dyDescent="0.35">
      <c r="A6" s="147"/>
      <c r="B6" s="327" t="s">
        <v>176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148"/>
      <c r="Z6" s="148"/>
      <c r="AA6" s="148"/>
      <c r="AB6" s="148"/>
      <c r="AC6" s="148"/>
      <c r="AD6" s="148"/>
      <c r="AE6" s="148"/>
      <c r="AF6" s="148"/>
      <c r="AG6" s="148"/>
      <c r="AH6" s="17"/>
      <c r="AI6" s="148"/>
      <c r="AJ6" s="148"/>
      <c r="AR6" s="157"/>
      <c r="AS6" s="18" t="s">
        <v>128</v>
      </c>
      <c r="AU6" s="151"/>
      <c r="AV6" s="151"/>
      <c r="AW6" s="151"/>
      <c r="AX6" s="151"/>
      <c r="AY6" s="151"/>
      <c r="AZ6" s="151"/>
      <c r="BA6" s="151"/>
      <c r="BB6" s="151"/>
      <c r="BC6" s="152" t="s">
        <v>129</v>
      </c>
      <c r="BD6" s="158"/>
      <c r="BE6" s="158"/>
      <c r="BH6" s="158"/>
      <c r="BI6" s="158"/>
      <c r="BJ6" s="159"/>
      <c r="BK6" s="148"/>
      <c r="BL6" s="148"/>
      <c r="BM6" s="148"/>
      <c r="BN6" s="148"/>
      <c r="BO6" s="148"/>
      <c r="BP6" s="148"/>
      <c r="BQ6" s="148"/>
      <c r="BR6" s="148"/>
      <c r="BS6" s="148"/>
    </row>
    <row r="7" spans="1:71" s="150" customFormat="1" ht="21" x14ac:dyDescent="0.35">
      <c r="A7" s="160"/>
      <c r="B7" s="325" t="s">
        <v>81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148"/>
      <c r="Z7" s="148"/>
      <c r="AA7" s="148"/>
      <c r="AB7" s="148"/>
      <c r="AC7" s="148"/>
      <c r="AD7" s="148"/>
      <c r="AE7" s="148"/>
      <c r="AF7" s="148"/>
      <c r="AG7" s="148"/>
      <c r="AH7" s="17"/>
      <c r="AI7" s="148"/>
      <c r="AJ7" s="148"/>
      <c r="AR7" s="151"/>
      <c r="BJ7" s="148"/>
      <c r="BK7" s="148"/>
      <c r="BL7" s="148"/>
      <c r="BM7" s="148"/>
      <c r="BN7" s="148"/>
      <c r="BO7" s="148"/>
      <c r="BP7" s="148"/>
      <c r="BQ7" s="148"/>
      <c r="BR7" s="148"/>
      <c r="BS7" s="148"/>
    </row>
    <row r="8" spans="1:71" s="150" customFormat="1" ht="21" x14ac:dyDescent="0.35">
      <c r="A8" s="160"/>
      <c r="B8" s="319" t="s">
        <v>130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148"/>
      <c r="Z8" s="148"/>
      <c r="AA8" s="148"/>
      <c r="AB8" s="148"/>
      <c r="AC8" s="148"/>
      <c r="AD8" s="148"/>
      <c r="AE8" s="148"/>
      <c r="AF8" s="148"/>
      <c r="AG8" s="148"/>
      <c r="AH8" s="17"/>
      <c r="AI8" s="148"/>
      <c r="AJ8" s="148"/>
      <c r="AQ8" s="130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J8" s="148"/>
      <c r="BK8" s="148"/>
      <c r="BL8" s="148"/>
      <c r="BM8" s="148"/>
      <c r="BN8" s="148"/>
      <c r="BO8" s="148"/>
      <c r="BP8" s="148"/>
      <c r="BQ8" s="148"/>
      <c r="BR8" s="148"/>
      <c r="BS8" s="148"/>
    </row>
    <row r="9" spans="1:71" s="150" customFormat="1" ht="21" x14ac:dyDescent="0.35">
      <c r="A9" s="147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48"/>
      <c r="Z9" s="148"/>
      <c r="AA9" s="148"/>
      <c r="AB9" s="148"/>
      <c r="AC9" s="148"/>
      <c r="AD9" s="148"/>
      <c r="AE9" s="148"/>
      <c r="AF9" s="148"/>
      <c r="AG9" s="148"/>
      <c r="AH9" s="17"/>
      <c r="AI9" s="148"/>
      <c r="AJ9" s="148"/>
      <c r="AK9" s="148"/>
      <c r="AL9" s="148"/>
      <c r="AM9" s="162"/>
      <c r="AN9" s="148"/>
      <c r="AO9" s="163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G9" s="158"/>
      <c r="BH9" s="158"/>
      <c r="BI9" s="158"/>
      <c r="BJ9" s="148"/>
      <c r="BK9" s="148"/>
      <c r="BL9" s="148"/>
      <c r="BM9" s="148"/>
      <c r="BN9" s="148"/>
      <c r="BO9" s="148"/>
      <c r="BP9" s="148"/>
      <c r="BQ9" s="148"/>
      <c r="BR9" s="148"/>
      <c r="BS9" s="148"/>
    </row>
    <row r="10" spans="1:71" s="164" customFormat="1" ht="21" x14ac:dyDescent="0.35">
      <c r="G10" s="165"/>
      <c r="M10" s="320" t="s">
        <v>40</v>
      </c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</row>
    <row r="11" spans="1:71" s="164" customFormat="1" ht="23.25" x14ac:dyDescent="0.35">
      <c r="AA11" s="166"/>
      <c r="AB11" s="321" t="s">
        <v>1</v>
      </c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BH11" s="167"/>
    </row>
    <row r="12" spans="1:71" s="164" customFormat="1" ht="21" x14ac:dyDescent="0.35">
      <c r="M12" s="322" t="s">
        <v>136</v>
      </c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</row>
    <row r="13" spans="1:71" s="164" customFormat="1" ht="21" x14ac:dyDescent="0.35"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</row>
    <row r="14" spans="1:71" s="164" customFormat="1" ht="21" x14ac:dyDescent="0.35">
      <c r="M14" s="168"/>
      <c r="N14" s="168"/>
      <c r="O14" s="168"/>
      <c r="U14" s="169" t="s">
        <v>131</v>
      </c>
      <c r="V14" s="19"/>
      <c r="W14" s="168"/>
      <c r="X14" s="168"/>
      <c r="Y14" s="168"/>
      <c r="Z14" s="168"/>
      <c r="AA14" s="168"/>
      <c r="AB14" s="168"/>
      <c r="AC14" s="168"/>
      <c r="AD14" s="168"/>
      <c r="AE14" s="170" t="s">
        <v>137</v>
      </c>
      <c r="AF14" s="170"/>
      <c r="AJ14" s="168"/>
      <c r="AK14" s="168"/>
      <c r="AL14" s="168"/>
      <c r="AM14" s="168"/>
      <c r="AN14" s="168"/>
      <c r="AO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</row>
    <row r="15" spans="1:71" s="164" customFormat="1" ht="21" x14ac:dyDescent="0.35">
      <c r="M15" s="168"/>
      <c r="N15" s="168"/>
      <c r="O15" s="168"/>
      <c r="U15" s="19" t="s">
        <v>132</v>
      </c>
      <c r="V15" s="19"/>
      <c r="W15" s="168"/>
      <c r="X15" s="168"/>
      <c r="Y15" s="168"/>
      <c r="Z15" s="168"/>
      <c r="AA15" s="168"/>
      <c r="AB15" s="168"/>
      <c r="AC15" s="168"/>
      <c r="AD15" s="168"/>
      <c r="AE15" s="170" t="s">
        <v>173</v>
      </c>
      <c r="AF15" s="170"/>
      <c r="AJ15" s="168"/>
      <c r="AK15" s="168"/>
      <c r="AL15" s="168"/>
      <c r="AM15" s="168"/>
      <c r="AN15" s="168"/>
      <c r="AO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</row>
    <row r="16" spans="1:71" s="164" customFormat="1" ht="21" x14ac:dyDescent="0.35">
      <c r="M16" s="168"/>
      <c r="N16" s="168"/>
      <c r="O16" s="168"/>
      <c r="U16" s="19" t="s">
        <v>133</v>
      </c>
      <c r="V16" s="19"/>
      <c r="W16" s="168"/>
      <c r="X16" s="168"/>
      <c r="Y16" s="168"/>
      <c r="Z16" s="168"/>
      <c r="AA16" s="168"/>
      <c r="AB16" s="168"/>
      <c r="AC16" s="168"/>
      <c r="AD16" s="168"/>
      <c r="AE16" s="170" t="s">
        <v>174</v>
      </c>
      <c r="AF16" s="170"/>
      <c r="AJ16" s="171"/>
      <c r="AK16" s="171"/>
      <c r="AL16" s="171"/>
      <c r="AM16" s="171"/>
      <c r="AN16" s="171"/>
      <c r="AO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68"/>
      <c r="BB16" s="168"/>
    </row>
    <row r="17" spans="1:71" s="164" customFormat="1" ht="21" x14ac:dyDescent="0.35">
      <c r="M17" s="168"/>
      <c r="N17" s="168"/>
      <c r="O17" s="168"/>
      <c r="P17" s="168"/>
      <c r="Q17" s="168"/>
      <c r="R17" s="172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</row>
    <row r="18" spans="1:71" s="150" customFormat="1" ht="21" x14ac:dyDescent="0.3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323" t="s">
        <v>134</v>
      </c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173"/>
      <c r="BD18" s="173"/>
      <c r="BE18" s="173"/>
      <c r="BF18" s="173"/>
      <c r="BG18" s="173"/>
      <c r="BH18" s="173"/>
      <c r="BI18" s="173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</row>
    <row r="19" spans="1:71" s="2" customFormat="1" ht="21" x14ac:dyDescent="0.35">
      <c r="A19" s="329" t="s">
        <v>2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BB19" s="340" t="s">
        <v>33</v>
      </c>
      <c r="BC19" s="340"/>
      <c r="BD19" s="340"/>
      <c r="BE19" s="340"/>
      <c r="BF19" s="340"/>
      <c r="BG19" s="340"/>
      <c r="BH19" s="340"/>
      <c r="BI19" s="340"/>
    </row>
    <row r="20" spans="1:71" s="7" customFormat="1" ht="12.75" customHeight="1" x14ac:dyDescent="0.2">
      <c r="A20" s="330" t="s">
        <v>3</v>
      </c>
      <c r="B20" s="313" t="s">
        <v>4</v>
      </c>
      <c r="C20" s="314"/>
      <c r="D20" s="314"/>
      <c r="E20" s="315"/>
      <c r="F20" s="3"/>
      <c r="G20" s="313" t="s">
        <v>5</v>
      </c>
      <c r="H20" s="314"/>
      <c r="I20" s="315"/>
      <c r="J20" s="3"/>
      <c r="K20" s="313" t="s">
        <v>6</v>
      </c>
      <c r="L20" s="314"/>
      <c r="M20" s="314"/>
      <c r="N20" s="315"/>
      <c r="O20" s="313" t="s">
        <v>7</v>
      </c>
      <c r="P20" s="314"/>
      <c r="Q20" s="314"/>
      <c r="R20" s="315"/>
      <c r="S20" s="3"/>
      <c r="T20" s="313" t="s">
        <v>8</v>
      </c>
      <c r="U20" s="314"/>
      <c r="V20" s="315"/>
      <c r="W20" s="3"/>
      <c r="X20" s="313" t="s">
        <v>9</v>
      </c>
      <c r="Y20" s="314"/>
      <c r="Z20" s="315"/>
      <c r="AA20" s="3"/>
      <c r="AB20" s="313" t="s">
        <v>10</v>
      </c>
      <c r="AC20" s="314"/>
      <c r="AD20" s="314"/>
      <c r="AE20" s="315"/>
      <c r="AF20" s="3"/>
      <c r="AG20" s="313" t="s">
        <v>11</v>
      </c>
      <c r="AH20" s="314"/>
      <c r="AI20" s="315"/>
      <c r="AJ20" s="3"/>
      <c r="AK20" s="313" t="s">
        <v>12</v>
      </c>
      <c r="AL20" s="314"/>
      <c r="AM20" s="314"/>
      <c r="AN20" s="315"/>
      <c r="AO20" s="313" t="s">
        <v>13</v>
      </c>
      <c r="AP20" s="314"/>
      <c r="AQ20" s="314"/>
      <c r="AR20" s="315"/>
      <c r="AS20" s="3"/>
      <c r="AT20" s="313" t="s">
        <v>14</v>
      </c>
      <c r="AU20" s="314"/>
      <c r="AV20" s="315"/>
      <c r="AW20" s="3"/>
      <c r="AX20" s="313" t="s">
        <v>15</v>
      </c>
      <c r="AY20" s="314"/>
      <c r="AZ20" s="314"/>
      <c r="BA20" s="315"/>
      <c r="BB20" s="316" t="s">
        <v>32</v>
      </c>
      <c r="BC20" s="316" t="s">
        <v>43</v>
      </c>
      <c r="BD20" s="316" t="s">
        <v>39</v>
      </c>
      <c r="BE20" s="316" t="s">
        <v>97</v>
      </c>
      <c r="BF20" s="316" t="s">
        <v>138</v>
      </c>
      <c r="BG20" s="316" t="s">
        <v>139</v>
      </c>
      <c r="BH20" s="316" t="s">
        <v>16</v>
      </c>
      <c r="BI20" s="316" t="s">
        <v>17</v>
      </c>
    </row>
    <row r="21" spans="1:71" s="10" customFormat="1" ht="14.1" customHeight="1" x14ac:dyDescent="0.25">
      <c r="A21" s="331"/>
      <c r="B21" s="4"/>
      <c r="C21" s="4"/>
      <c r="D21" s="4"/>
      <c r="E21" s="4"/>
      <c r="F21" s="11">
        <v>29</v>
      </c>
      <c r="G21" s="4"/>
      <c r="H21" s="4"/>
      <c r="I21" s="4"/>
      <c r="J21" s="11">
        <v>27</v>
      </c>
      <c r="K21" s="4"/>
      <c r="L21" s="4"/>
      <c r="M21" s="4"/>
      <c r="N21" s="4"/>
      <c r="O21" s="4"/>
      <c r="P21" s="4"/>
      <c r="Q21" s="4"/>
      <c r="R21" s="4"/>
      <c r="S21" s="11">
        <v>29</v>
      </c>
      <c r="T21" s="4"/>
      <c r="U21" s="4"/>
      <c r="V21" s="4"/>
      <c r="W21" s="11">
        <v>26</v>
      </c>
      <c r="X21" s="4"/>
      <c r="Y21" s="4"/>
      <c r="Z21" s="4"/>
      <c r="AA21" s="11">
        <v>23</v>
      </c>
      <c r="AB21" s="4"/>
      <c r="AC21" s="4"/>
      <c r="AD21" s="4"/>
      <c r="AE21" s="4"/>
      <c r="AF21" s="11">
        <v>30</v>
      </c>
      <c r="AG21" s="4"/>
      <c r="AH21" s="4"/>
      <c r="AI21" s="4"/>
      <c r="AJ21" s="11">
        <v>27</v>
      </c>
      <c r="AK21" s="4"/>
      <c r="AL21" s="4"/>
      <c r="AM21" s="4"/>
      <c r="AN21" s="4"/>
      <c r="AO21" s="4"/>
      <c r="AP21" s="4"/>
      <c r="AQ21" s="4"/>
      <c r="AR21" s="4"/>
      <c r="AS21" s="11">
        <v>29</v>
      </c>
      <c r="AT21" s="4"/>
      <c r="AU21" s="4"/>
      <c r="AV21" s="4"/>
      <c r="AW21" s="11">
        <v>27</v>
      </c>
      <c r="AX21" s="4"/>
      <c r="AY21" s="4"/>
      <c r="AZ21" s="4"/>
      <c r="BA21" s="4"/>
      <c r="BB21" s="317"/>
      <c r="BC21" s="317"/>
      <c r="BD21" s="317"/>
      <c r="BE21" s="317"/>
      <c r="BF21" s="317"/>
      <c r="BG21" s="317"/>
      <c r="BH21" s="317"/>
      <c r="BI21" s="317"/>
    </row>
    <row r="22" spans="1:71" s="10" customFormat="1" ht="14.1" customHeight="1" x14ac:dyDescent="0.25">
      <c r="A22" s="331"/>
      <c r="B22" s="5"/>
      <c r="C22" s="5"/>
      <c r="D22" s="5"/>
      <c r="E22" s="5"/>
      <c r="F22" s="6" t="s">
        <v>18</v>
      </c>
      <c r="G22" s="5"/>
      <c r="H22" s="5"/>
      <c r="I22" s="5"/>
      <c r="J22" s="6" t="s">
        <v>19</v>
      </c>
      <c r="K22" s="5"/>
      <c r="L22" s="5"/>
      <c r="M22" s="5"/>
      <c r="N22" s="5"/>
      <c r="O22" s="5"/>
      <c r="P22" s="5"/>
      <c r="Q22" s="5"/>
      <c r="R22" s="5"/>
      <c r="S22" s="6" t="s">
        <v>20</v>
      </c>
      <c r="T22" s="5"/>
      <c r="U22" s="5"/>
      <c r="V22" s="5"/>
      <c r="W22" s="6" t="s">
        <v>21</v>
      </c>
      <c r="X22" s="5"/>
      <c r="Y22" s="5"/>
      <c r="Z22" s="5"/>
      <c r="AA22" s="6" t="s">
        <v>22</v>
      </c>
      <c r="AB22" s="5"/>
      <c r="AC22" s="5"/>
      <c r="AD22" s="5"/>
      <c r="AE22" s="5"/>
      <c r="AF22" s="6" t="s">
        <v>23</v>
      </c>
      <c r="AG22" s="5"/>
      <c r="AH22" s="5"/>
      <c r="AI22" s="5"/>
      <c r="AJ22" s="6" t="s">
        <v>24</v>
      </c>
      <c r="AK22" s="5"/>
      <c r="AL22" s="5"/>
      <c r="AM22" s="5"/>
      <c r="AN22" s="5"/>
      <c r="AO22" s="5"/>
      <c r="AP22" s="5"/>
      <c r="AQ22" s="5"/>
      <c r="AR22" s="5"/>
      <c r="AS22" s="6" t="s">
        <v>25</v>
      </c>
      <c r="AT22" s="5"/>
      <c r="AU22" s="5"/>
      <c r="AV22" s="5"/>
      <c r="AW22" s="6" t="s">
        <v>26</v>
      </c>
      <c r="AX22" s="5"/>
      <c r="AY22" s="5"/>
      <c r="AZ22" s="5"/>
      <c r="BA22" s="5"/>
      <c r="BB22" s="317"/>
      <c r="BC22" s="317"/>
      <c r="BD22" s="317"/>
      <c r="BE22" s="317"/>
      <c r="BF22" s="317"/>
      <c r="BG22" s="317"/>
      <c r="BH22" s="317"/>
      <c r="BI22" s="317"/>
    </row>
    <row r="23" spans="1:71" s="7" customFormat="1" ht="14.1" customHeight="1" x14ac:dyDescent="0.2">
      <c r="A23" s="331"/>
      <c r="B23" s="5">
        <v>1</v>
      </c>
      <c r="C23" s="5">
        <v>8</v>
      </c>
      <c r="D23" s="5">
        <v>15</v>
      </c>
      <c r="E23" s="5">
        <v>22</v>
      </c>
      <c r="F23" s="11">
        <v>5</v>
      </c>
      <c r="G23" s="5">
        <v>6</v>
      </c>
      <c r="H23" s="5">
        <v>13</v>
      </c>
      <c r="I23" s="5">
        <v>20</v>
      </c>
      <c r="J23" s="11">
        <v>2</v>
      </c>
      <c r="K23" s="5">
        <v>3</v>
      </c>
      <c r="L23" s="5">
        <v>10</v>
      </c>
      <c r="M23" s="5">
        <v>17</v>
      </c>
      <c r="N23" s="5">
        <v>24</v>
      </c>
      <c r="O23" s="5">
        <v>1</v>
      </c>
      <c r="P23" s="5">
        <v>8</v>
      </c>
      <c r="Q23" s="5">
        <v>15</v>
      </c>
      <c r="R23" s="5">
        <v>22</v>
      </c>
      <c r="S23" s="11">
        <v>4</v>
      </c>
      <c r="T23" s="5">
        <v>5</v>
      </c>
      <c r="U23" s="5">
        <v>12</v>
      </c>
      <c r="V23" s="5">
        <v>19</v>
      </c>
      <c r="W23" s="11">
        <v>1</v>
      </c>
      <c r="X23" s="5">
        <v>2</v>
      </c>
      <c r="Y23" s="5">
        <v>9</v>
      </c>
      <c r="Z23" s="5">
        <v>16</v>
      </c>
      <c r="AA23" s="11">
        <v>1</v>
      </c>
      <c r="AB23" s="5">
        <v>2</v>
      </c>
      <c r="AC23" s="5">
        <v>9</v>
      </c>
      <c r="AD23" s="5">
        <v>16</v>
      </c>
      <c r="AE23" s="5">
        <v>23</v>
      </c>
      <c r="AF23" s="11">
        <v>5</v>
      </c>
      <c r="AG23" s="5">
        <v>6</v>
      </c>
      <c r="AH23" s="5">
        <v>13</v>
      </c>
      <c r="AI23" s="5">
        <v>20</v>
      </c>
      <c r="AJ23" s="11">
        <v>3</v>
      </c>
      <c r="AK23" s="5">
        <v>4</v>
      </c>
      <c r="AL23" s="5">
        <v>11</v>
      </c>
      <c r="AM23" s="5">
        <v>18</v>
      </c>
      <c r="AN23" s="5">
        <v>25</v>
      </c>
      <c r="AO23" s="5">
        <v>1</v>
      </c>
      <c r="AP23" s="5">
        <v>8</v>
      </c>
      <c r="AQ23" s="5">
        <v>15</v>
      </c>
      <c r="AR23" s="5">
        <v>22</v>
      </c>
      <c r="AS23" s="11">
        <v>5</v>
      </c>
      <c r="AT23" s="5">
        <v>6</v>
      </c>
      <c r="AU23" s="5">
        <v>13</v>
      </c>
      <c r="AV23" s="5">
        <v>20</v>
      </c>
      <c r="AW23" s="11">
        <v>1</v>
      </c>
      <c r="AX23" s="5">
        <v>2</v>
      </c>
      <c r="AY23" s="5">
        <v>9</v>
      </c>
      <c r="AZ23" s="5">
        <v>16</v>
      </c>
      <c r="BA23" s="5">
        <v>23</v>
      </c>
      <c r="BB23" s="317"/>
      <c r="BC23" s="317"/>
      <c r="BD23" s="317"/>
      <c r="BE23" s="317"/>
      <c r="BF23" s="317"/>
      <c r="BG23" s="317"/>
      <c r="BH23" s="317"/>
      <c r="BI23" s="317"/>
    </row>
    <row r="24" spans="1:71" s="7" customFormat="1" ht="21.75" customHeight="1" x14ac:dyDescent="0.2">
      <c r="A24" s="332"/>
      <c r="B24" s="12">
        <v>7</v>
      </c>
      <c r="C24" s="12">
        <v>14</v>
      </c>
      <c r="D24" s="12">
        <v>21</v>
      </c>
      <c r="E24" s="12">
        <v>29</v>
      </c>
      <c r="F24" s="13" t="s">
        <v>19</v>
      </c>
      <c r="G24" s="12">
        <v>12</v>
      </c>
      <c r="H24" s="12">
        <v>19</v>
      </c>
      <c r="I24" s="12">
        <v>26</v>
      </c>
      <c r="J24" s="13" t="s">
        <v>27</v>
      </c>
      <c r="K24" s="12">
        <v>9</v>
      </c>
      <c r="L24" s="12">
        <v>16</v>
      </c>
      <c r="M24" s="12">
        <v>23</v>
      </c>
      <c r="N24" s="12">
        <v>30</v>
      </c>
      <c r="O24" s="12">
        <v>7</v>
      </c>
      <c r="P24" s="12">
        <v>14</v>
      </c>
      <c r="Q24" s="12">
        <v>21</v>
      </c>
      <c r="R24" s="12">
        <v>28</v>
      </c>
      <c r="S24" s="13" t="s">
        <v>21</v>
      </c>
      <c r="T24" s="12">
        <v>11</v>
      </c>
      <c r="U24" s="12">
        <v>18</v>
      </c>
      <c r="V24" s="12">
        <v>25</v>
      </c>
      <c r="W24" s="13" t="s">
        <v>22</v>
      </c>
      <c r="X24" s="12">
        <v>8</v>
      </c>
      <c r="Y24" s="12">
        <v>15</v>
      </c>
      <c r="Z24" s="12">
        <v>22</v>
      </c>
      <c r="AA24" s="13" t="s">
        <v>23</v>
      </c>
      <c r="AB24" s="12">
        <v>8</v>
      </c>
      <c r="AC24" s="12">
        <v>15</v>
      </c>
      <c r="AD24" s="12">
        <v>22</v>
      </c>
      <c r="AE24" s="12">
        <v>29</v>
      </c>
      <c r="AF24" s="13" t="s">
        <v>24</v>
      </c>
      <c r="AG24" s="12">
        <v>12</v>
      </c>
      <c r="AH24" s="12">
        <v>19</v>
      </c>
      <c r="AI24" s="12">
        <v>26</v>
      </c>
      <c r="AJ24" s="13" t="s">
        <v>28</v>
      </c>
      <c r="AK24" s="12">
        <v>10</v>
      </c>
      <c r="AL24" s="12">
        <v>17</v>
      </c>
      <c r="AM24" s="12">
        <v>24</v>
      </c>
      <c r="AN24" s="12">
        <v>31</v>
      </c>
      <c r="AO24" s="12">
        <v>7</v>
      </c>
      <c r="AP24" s="12">
        <v>14</v>
      </c>
      <c r="AQ24" s="12">
        <v>21</v>
      </c>
      <c r="AR24" s="12">
        <v>28</v>
      </c>
      <c r="AS24" s="13" t="s">
        <v>26</v>
      </c>
      <c r="AT24" s="12">
        <v>12</v>
      </c>
      <c r="AU24" s="12">
        <v>19</v>
      </c>
      <c r="AV24" s="12">
        <v>26</v>
      </c>
      <c r="AW24" s="13" t="s">
        <v>29</v>
      </c>
      <c r="AX24" s="12">
        <v>8</v>
      </c>
      <c r="AY24" s="12">
        <v>15</v>
      </c>
      <c r="AZ24" s="12">
        <v>22</v>
      </c>
      <c r="BA24" s="12">
        <v>31</v>
      </c>
      <c r="BB24" s="317"/>
      <c r="BC24" s="317"/>
      <c r="BD24" s="317"/>
      <c r="BE24" s="317"/>
      <c r="BF24" s="317"/>
      <c r="BG24" s="317"/>
      <c r="BH24" s="317"/>
      <c r="BI24" s="317"/>
    </row>
    <row r="25" spans="1:71" s="7" customFormat="1" ht="18.75" customHeight="1" x14ac:dyDescent="0.2">
      <c r="A25" s="16"/>
      <c r="B25" s="174">
        <v>1</v>
      </c>
      <c r="C25" s="174">
        <v>2</v>
      </c>
      <c r="D25" s="174">
        <v>3</v>
      </c>
      <c r="E25" s="174">
        <v>4</v>
      </c>
      <c r="F25" s="174">
        <v>5</v>
      </c>
      <c r="G25" s="174">
        <v>6</v>
      </c>
      <c r="H25" s="174">
        <v>7</v>
      </c>
      <c r="I25" s="174">
        <v>8</v>
      </c>
      <c r="J25" s="174">
        <v>9</v>
      </c>
      <c r="K25" s="174">
        <v>10</v>
      </c>
      <c r="L25" s="174">
        <v>11</v>
      </c>
      <c r="M25" s="174">
        <v>12</v>
      </c>
      <c r="N25" s="174">
        <v>13</v>
      </c>
      <c r="O25" s="174">
        <v>14</v>
      </c>
      <c r="P25" s="174">
        <v>15</v>
      </c>
      <c r="Q25" s="174">
        <v>16</v>
      </c>
      <c r="R25" s="174">
        <v>17</v>
      </c>
      <c r="S25" s="174">
        <v>18</v>
      </c>
      <c r="T25" s="174">
        <v>19</v>
      </c>
      <c r="U25" s="174">
        <v>20</v>
      </c>
      <c r="V25" s="174">
        <v>21</v>
      </c>
      <c r="W25" s="174">
        <v>22</v>
      </c>
      <c r="X25" s="174">
        <v>23</v>
      </c>
      <c r="Y25" s="174">
        <v>24</v>
      </c>
      <c r="Z25" s="174">
        <v>25</v>
      </c>
      <c r="AA25" s="174">
        <v>26</v>
      </c>
      <c r="AB25" s="174">
        <v>27</v>
      </c>
      <c r="AC25" s="174">
        <v>28</v>
      </c>
      <c r="AD25" s="174">
        <v>29</v>
      </c>
      <c r="AE25" s="174">
        <v>30</v>
      </c>
      <c r="AF25" s="174">
        <v>31</v>
      </c>
      <c r="AG25" s="174">
        <v>32</v>
      </c>
      <c r="AH25" s="174">
        <v>33</v>
      </c>
      <c r="AI25" s="174">
        <v>34</v>
      </c>
      <c r="AJ25" s="174">
        <v>35</v>
      </c>
      <c r="AK25" s="174">
        <v>36</v>
      </c>
      <c r="AL25" s="174">
        <v>37</v>
      </c>
      <c r="AM25" s="174">
        <v>38</v>
      </c>
      <c r="AN25" s="174">
        <v>39</v>
      </c>
      <c r="AO25" s="174">
        <v>40</v>
      </c>
      <c r="AP25" s="174">
        <v>41</v>
      </c>
      <c r="AQ25" s="174">
        <v>42</v>
      </c>
      <c r="AR25" s="174">
        <v>43</v>
      </c>
      <c r="AS25" s="174">
        <v>44</v>
      </c>
      <c r="AT25" s="174">
        <v>45</v>
      </c>
      <c r="AU25" s="174">
        <v>46</v>
      </c>
      <c r="AV25" s="174">
        <v>47</v>
      </c>
      <c r="AW25" s="174">
        <v>48</v>
      </c>
      <c r="AX25" s="174">
        <v>49</v>
      </c>
      <c r="AY25" s="174">
        <v>50</v>
      </c>
      <c r="AZ25" s="174">
        <v>51</v>
      </c>
      <c r="BA25" s="174">
        <v>52</v>
      </c>
      <c r="BB25" s="318"/>
      <c r="BC25" s="318"/>
      <c r="BD25" s="318"/>
      <c r="BE25" s="318"/>
      <c r="BF25" s="318"/>
      <c r="BG25" s="318"/>
      <c r="BH25" s="318"/>
      <c r="BI25" s="318"/>
    </row>
    <row r="26" spans="1:71" s="8" customFormat="1" ht="21" x14ac:dyDescent="0.25">
      <c r="A26" s="9" t="s">
        <v>71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09" t="s">
        <v>42</v>
      </c>
      <c r="T26" s="109" t="s">
        <v>42</v>
      </c>
      <c r="U26" s="175"/>
      <c r="V26" s="109" t="s">
        <v>64</v>
      </c>
      <c r="W26" s="109" t="s">
        <v>64</v>
      </c>
      <c r="X26" s="109" t="s">
        <v>42</v>
      </c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09" t="s">
        <v>64</v>
      </c>
      <c r="AR26" s="109" t="s">
        <v>64</v>
      </c>
      <c r="AS26" s="110" t="s">
        <v>42</v>
      </c>
      <c r="AT26" s="110" t="s">
        <v>42</v>
      </c>
      <c r="AU26" s="110" t="s">
        <v>42</v>
      </c>
      <c r="AV26" s="110" t="s">
        <v>42</v>
      </c>
      <c r="AW26" s="110" t="s">
        <v>42</v>
      </c>
      <c r="AX26" s="110" t="s">
        <v>42</v>
      </c>
      <c r="AY26" s="110" t="s">
        <v>42</v>
      </c>
      <c r="AZ26" s="110" t="s">
        <v>42</v>
      </c>
      <c r="BA26" s="110" t="s">
        <v>42</v>
      </c>
      <c r="BB26" s="14">
        <f>18+18</f>
        <v>36</v>
      </c>
      <c r="BC26" s="14">
        <v>4</v>
      </c>
      <c r="BD26" s="14"/>
      <c r="BE26" s="14"/>
      <c r="BF26" s="14"/>
      <c r="BG26" s="14"/>
      <c r="BH26" s="14">
        <v>12</v>
      </c>
      <c r="BI26" s="14">
        <f>SUM(BB26:BH26)</f>
        <v>52</v>
      </c>
    </row>
    <row r="27" spans="1:71" s="246" customFormat="1" ht="21" x14ac:dyDescent="0.25">
      <c r="A27" s="110" t="s">
        <v>72</v>
      </c>
      <c r="B27" s="175"/>
      <c r="C27" s="175"/>
      <c r="D27" s="175"/>
      <c r="E27" s="175"/>
      <c r="F27" s="175"/>
      <c r="G27" s="109" t="s">
        <v>65</v>
      </c>
      <c r="H27" s="109" t="s">
        <v>65</v>
      </c>
      <c r="I27" s="109" t="s">
        <v>65</v>
      </c>
      <c r="J27" s="109" t="s">
        <v>65</v>
      </c>
      <c r="K27" s="175"/>
      <c r="L27" s="175"/>
      <c r="M27" s="175"/>
      <c r="N27" s="175"/>
      <c r="O27" s="175"/>
      <c r="P27" s="175"/>
      <c r="Q27" s="175"/>
      <c r="R27" s="175"/>
      <c r="S27" s="109" t="s">
        <v>42</v>
      </c>
      <c r="T27" s="109" t="s">
        <v>42</v>
      </c>
      <c r="U27" s="175"/>
      <c r="V27" s="175"/>
      <c r="W27" s="109" t="s">
        <v>64</v>
      </c>
      <c r="X27" s="109" t="s">
        <v>42</v>
      </c>
      <c r="Y27" s="175"/>
      <c r="Z27" s="175"/>
      <c r="AA27" s="175"/>
      <c r="AB27" s="175"/>
      <c r="AC27" s="175"/>
      <c r="AD27" s="175"/>
      <c r="AE27" s="109" t="s">
        <v>65</v>
      </c>
      <c r="AF27" s="109" t="s">
        <v>65</v>
      </c>
      <c r="AG27" s="109" t="s">
        <v>65</v>
      </c>
      <c r="AH27" s="109" t="s">
        <v>65</v>
      </c>
      <c r="AI27" s="109" t="s">
        <v>65</v>
      </c>
      <c r="AJ27" s="109" t="s">
        <v>65</v>
      </c>
      <c r="AK27" s="109" t="s">
        <v>30</v>
      </c>
      <c r="AL27" s="109" t="s">
        <v>30</v>
      </c>
      <c r="AM27" s="109" t="s">
        <v>30</v>
      </c>
      <c r="AN27" s="109" t="s">
        <v>30</v>
      </c>
      <c r="AO27" s="109" t="s">
        <v>19</v>
      </c>
      <c r="AP27" s="109" t="s">
        <v>19</v>
      </c>
      <c r="AQ27" s="109" t="s">
        <v>19</v>
      </c>
      <c r="AR27" s="109" t="s">
        <v>98</v>
      </c>
      <c r="AS27" s="341"/>
      <c r="AT27" s="342"/>
      <c r="AU27" s="342"/>
      <c r="AV27" s="342"/>
      <c r="AW27" s="342"/>
      <c r="AX27" s="342"/>
      <c r="AY27" s="342"/>
      <c r="AZ27" s="342"/>
      <c r="BA27" s="343"/>
      <c r="BB27" s="15">
        <f>15+6</f>
        <v>21</v>
      </c>
      <c r="BC27" s="15">
        <v>1</v>
      </c>
      <c r="BD27" s="15">
        <v>1</v>
      </c>
      <c r="BE27" s="15">
        <v>10</v>
      </c>
      <c r="BF27" s="15">
        <v>4</v>
      </c>
      <c r="BG27" s="15">
        <v>3</v>
      </c>
      <c r="BH27" s="15">
        <v>3</v>
      </c>
      <c r="BI27" s="14">
        <f>SUM(BB27:BH27)</f>
        <v>43</v>
      </c>
    </row>
    <row r="28" spans="1:71" s="8" customFormat="1" ht="23.25" customHeight="1" x14ac:dyDescent="0.25">
      <c r="A28" s="334" t="s">
        <v>0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6"/>
      <c r="BB28" s="15">
        <f>SUM(BB26:BB27)</f>
        <v>57</v>
      </c>
      <c r="BC28" s="15">
        <f t="shared" ref="BC28:BH28" si="0">SUM(BC26:BC27)</f>
        <v>5</v>
      </c>
      <c r="BD28" s="15">
        <f t="shared" si="0"/>
        <v>1</v>
      </c>
      <c r="BE28" s="15">
        <f t="shared" si="0"/>
        <v>10</v>
      </c>
      <c r="BF28" s="15">
        <f t="shared" si="0"/>
        <v>4</v>
      </c>
      <c r="BG28" s="15">
        <f t="shared" si="0"/>
        <v>3</v>
      </c>
      <c r="BH28" s="15">
        <f t="shared" si="0"/>
        <v>15</v>
      </c>
      <c r="BI28" s="14">
        <f>SUM(BB28:BH28)</f>
        <v>95</v>
      </c>
    </row>
    <row r="30" spans="1:71" s="177" customFormat="1" ht="20.100000000000001" customHeight="1" x14ac:dyDescent="0.25">
      <c r="A30" s="176" t="s">
        <v>31</v>
      </c>
      <c r="E30" s="184"/>
      <c r="F30" s="333" t="s">
        <v>32</v>
      </c>
      <c r="G30" s="333"/>
      <c r="H30" s="333"/>
      <c r="I30" s="333"/>
      <c r="J30" s="333"/>
      <c r="L30" s="179" t="s">
        <v>64</v>
      </c>
      <c r="M30" s="333" t="s">
        <v>140</v>
      </c>
      <c r="N30" s="333"/>
      <c r="O30" s="333"/>
      <c r="P30" s="333"/>
      <c r="Q30" s="333"/>
      <c r="R30" s="178" t="s">
        <v>65</v>
      </c>
      <c r="S30" s="328" t="s">
        <v>97</v>
      </c>
      <c r="T30" s="328"/>
      <c r="U30" s="328"/>
      <c r="V30" s="328"/>
      <c r="W30" s="328"/>
      <c r="X30" s="178" t="s">
        <v>30</v>
      </c>
      <c r="Y30" s="328" t="s">
        <v>119</v>
      </c>
      <c r="Z30" s="328"/>
      <c r="AA30" s="328"/>
      <c r="AB30" s="328"/>
      <c r="AC30" s="328"/>
      <c r="AD30" s="328"/>
      <c r="AF30" s="178" t="s">
        <v>19</v>
      </c>
      <c r="AG30" s="328" t="s">
        <v>139</v>
      </c>
      <c r="AH30" s="328"/>
      <c r="AI30" s="328"/>
      <c r="AJ30" s="328"/>
      <c r="AK30" s="328"/>
      <c r="AL30" s="328"/>
      <c r="AM30" s="328"/>
      <c r="AN30" s="178" t="s">
        <v>98</v>
      </c>
      <c r="AO30" s="338" t="s">
        <v>120</v>
      </c>
      <c r="AP30" s="339"/>
      <c r="AQ30" s="339"/>
      <c r="AR30" s="339"/>
      <c r="AS30" s="339"/>
      <c r="AT30" s="178" t="s">
        <v>42</v>
      </c>
      <c r="AU30" s="337" t="s">
        <v>16</v>
      </c>
      <c r="AV30" s="337"/>
      <c r="AW30" s="337"/>
      <c r="AX30" s="337"/>
      <c r="AY30" s="337"/>
      <c r="BA30" s="180"/>
      <c r="BB30" s="140"/>
      <c r="BC30" s="140"/>
      <c r="BJ30" s="181"/>
    </row>
    <row r="31" spans="1:71" s="177" customFormat="1" ht="20.100000000000001" customHeight="1" x14ac:dyDescent="0.25">
      <c r="F31" s="333"/>
      <c r="G31" s="333"/>
      <c r="H31" s="333"/>
      <c r="I31" s="333"/>
      <c r="J31" s="333"/>
      <c r="M31" s="333"/>
      <c r="N31" s="333"/>
      <c r="O31" s="333"/>
      <c r="P31" s="333"/>
      <c r="Q31" s="333"/>
      <c r="S31" s="328"/>
      <c r="T31" s="328"/>
      <c r="U31" s="328"/>
      <c r="V31" s="328"/>
      <c r="W31" s="328"/>
      <c r="Y31" s="328"/>
      <c r="Z31" s="328"/>
      <c r="AA31" s="328"/>
      <c r="AB31" s="328"/>
      <c r="AC31" s="328"/>
      <c r="AD31" s="328"/>
      <c r="AF31" s="181"/>
      <c r="AG31" s="328"/>
      <c r="AH31" s="328"/>
      <c r="AI31" s="328"/>
      <c r="AJ31" s="328"/>
      <c r="AK31" s="328"/>
      <c r="AL31" s="328"/>
      <c r="AM31" s="328"/>
      <c r="AN31" s="247"/>
      <c r="AO31" s="339"/>
      <c r="AP31" s="339"/>
      <c r="AQ31" s="339"/>
      <c r="AR31" s="339"/>
      <c r="AS31" s="339"/>
      <c r="AT31" s="181"/>
      <c r="AU31" s="337"/>
      <c r="AV31" s="337"/>
      <c r="AW31" s="337"/>
      <c r="AX31" s="337"/>
      <c r="AY31" s="337"/>
      <c r="BA31" s="182"/>
      <c r="BB31" s="140"/>
      <c r="BC31" s="140"/>
      <c r="BJ31" s="181"/>
    </row>
    <row r="32" spans="1:71" s="99" customFormat="1" ht="13.9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F32" s="97"/>
      <c r="AG32" s="328"/>
      <c r="AH32" s="328"/>
      <c r="AI32" s="328"/>
      <c r="AJ32" s="328"/>
      <c r="AK32" s="328"/>
      <c r="AL32" s="328"/>
      <c r="AM32" s="183"/>
      <c r="AO32" s="328"/>
      <c r="AP32" s="328"/>
      <c r="AQ32" s="328"/>
      <c r="AR32" s="328"/>
      <c r="AS32" s="328"/>
      <c r="AT32" s="328"/>
      <c r="AU32" s="98"/>
      <c r="AV32" s="97"/>
      <c r="AW32" s="97"/>
      <c r="AX32" s="97"/>
      <c r="AY32" s="97"/>
      <c r="AZ32" s="98"/>
      <c r="BA32" s="141"/>
      <c r="BB32" s="140"/>
      <c r="BC32" s="140"/>
    </row>
    <row r="33" spans="1:52" s="99" customFormat="1" ht="21" customHeight="1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AF33" s="98"/>
      <c r="AN33" s="98"/>
      <c r="AO33" s="98"/>
      <c r="AP33" s="98"/>
      <c r="AQ33" s="98"/>
      <c r="AR33" s="98"/>
      <c r="AS33" s="98"/>
      <c r="AT33" s="98"/>
      <c r="AU33" s="98"/>
      <c r="AV33" s="98"/>
      <c r="AY33" s="98"/>
      <c r="AZ33" s="98"/>
    </row>
  </sheetData>
  <mergeCells count="47">
    <mergeCell ref="AG30:AL31"/>
    <mergeCell ref="AO30:AS31"/>
    <mergeCell ref="BB19:BI19"/>
    <mergeCell ref="AS27:BA27"/>
    <mergeCell ref="AO20:AR20"/>
    <mergeCell ref="AM30:AM31"/>
    <mergeCell ref="AX20:BA20"/>
    <mergeCell ref="BI20:BI25"/>
    <mergeCell ref="BD20:BD25"/>
    <mergeCell ref="BE20:BE25"/>
    <mergeCell ref="BF20:BF25"/>
    <mergeCell ref="BG20:BG25"/>
    <mergeCell ref="BH20:BH25"/>
    <mergeCell ref="AO32:AT32"/>
    <mergeCell ref="A19:N19"/>
    <mergeCell ref="Y30:AD31"/>
    <mergeCell ref="A20:A24"/>
    <mergeCell ref="B20:E20"/>
    <mergeCell ref="F30:J31"/>
    <mergeCell ref="M30:Q31"/>
    <mergeCell ref="S30:W31"/>
    <mergeCell ref="A28:BA28"/>
    <mergeCell ref="O20:R20"/>
    <mergeCell ref="T20:V20"/>
    <mergeCell ref="AT20:AV20"/>
    <mergeCell ref="G20:I20"/>
    <mergeCell ref="AG32:AL32"/>
    <mergeCell ref="AU30:AY31"/>
    <mergeCell ref="X20:Z20"/>
    <mergeCell ref="BC20:BC25"/>
    <mergeCell ref="AG20:AI20"/>
    <mergeCell ref="B8:X8"/>
    <mergeCell ref="M10:BB10"/>
    <mergeCell ref="AB11:AQ11"/>
    <mergeCell ref="M12:BB12"/>
    <mergeCell ref="M18:BB18"/>
    <mergeCell ref="Y1:AQ1"/>
    <mergeCell ref="AB20:AE20"/>
    <mergeCell ref="AK20:AN20"/>
    <mergeCell ref="K20:N20"/>
    <mergeCell ref="BB20:BB25"/>
    <mergeCell ref="B2:X2"/>
    <mergeCell ref="B3:X3"/>
    <mergeCell ref="B4:X4"/>
    <mergeCell ref="B5:X5"/>
    <mergeCell ref="B7:X7"/>
    <mergeCell ref="B6:X6"/>
  </mergeCells>
  <phoneticPr fontId="12" type="noConversion"/>
  <printOptions horizontalCentered="1"/>
  <pageMargins left="0.19685039370078741" right="0.19685039370078741" top="0.78740157480314965" bottom="0.39370078740157483" header="0" footer="0"/>
  <pageSetup paperSize="9" scale="74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63"/>
  <sheetViews>
    <sheetView zoomScale="85" zoomScaleNormal="85" zoomScaleSheetLayoutView="85" workbookViewId="0">
      <selection activeCell="A2" sqref="A2:S2"/>
    </sheetView>
  </sheetViews>
  <sheetFormatPr defaultColWidth="8.85546875" defaultRowHeight="18.75" x14ac:dyDescent="0.3"/>
  <cols>
    <col min="1" max="1" width="17" style="25" customWidth="1"/>
    <col min="2" max="2" width="73.28515625" style="25" customWidth="1"/>
    <col min="3" max="19" width="9.28515625" style="25" customWidth="1"/>
    <col min="20" max="20" width="8.85546875" style="25"/>
    <col min="21" max="21" width="11" style="25" customWidth="1"/>
    <col min="22" max="22" width="11" style="25" bestFit="1" customWidth="1"/>
    <col min="23" max="23" width="12.7109375" style="25" bestFit="1" customWidth="1"/>
    <col min="24" max="16384" width="8.85546875" style="25"/>
  </cols>
  <sheetData>
    <row r="1" spans="1:43" s="1" customFormat="1" ht="12.75" x14ac:dyDescent="0.2">
      <c r="A1" s="344" t="s">
        <v>213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Y1" s="312" t="s">
        <v>213</v>
      </c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</row>
    <row r="2" spans="1:43" x14ac:dyDescent="0.3">
      <c r="A2" s="353" t="s">
        <v>44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43" ht="19.5" thickBo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43" s="26" customFormat="1" ht="42" customHeight="1" thickBot="1" x14ac:dyDescent="0.3">
      <c r="A4" s="354" t="s">
        <v>96</v>
      </c>
      <c r="B4" s="358" t="s">
        <v>45</v>
      </c>
      <c r="C4" s="362" t="s">
        <v>46</v>
      </c>
      <c r="D4" s="363"/>
      <c r="E4" s="363"/>
      <c r="F4" s="368" t="s">
        <v>47</v>
      </c>
      <c r="G4" s="369"/>
      <c r="H4" s="369"/>
      <c r="I4" s="369"/>
      <c r="J4" s="369"/>
      <c r="K4" s="369"/>
      <c r="L4" s="369"/>
      <c r="M4" s="369"/>
      <c r="N4" s="369"/>
      <c r="O4" s="370"/>
      <c r="P4" s="371" t="s">
        <v>61</v>
      </c>
      <c r="Q4" s="372"/>
      <c r="R4" s="372"/>
      <c r="S4" s="373"/>
    </row>
    <row r="5" spans="1:43" s="26" customFormat="1" ht="38.25" customHeight="1" thickBot="1" x14ac:dyDescent="0.3">
      <c r="A5" s="355"/>
      <c r="B5" s="359"/>
      <c r="C5" s="364"/>
      <c r="D5" s="365"/>
      <c r="E5" s="365"/>
      <c r="F5" s="354" t="s">
        <v>48</v>
      </c>
      <c r="G5" s="358"/>
      <c r="H5" s="368" t="s">
        <v>49</v>
      </c>
      <c r="I5" s="369"/>
      <c r="J5" s="369"/>
      <c r="K5" s="369"/>
      <c r="L5" s="369"/>
      <c r="M5" s="369"/>
      <c r="N5" s="369"/>
      <c r="O5" s="369"/>
      <c r="P5" s="354" t="s">
        <v>70</v>
      </c>
      <c r="Q5" s="358"/>
      <c r="R5" s="354" t="s">
        <v>70</v>
      </c>
      <c r="S5" s="358"/>
    </row>
    <row r="6" spans="1:43" s="26" customFormat="1" ht="59.25" customHeight="1" x14ac:dyDescent="0.25">
      <c r="A6" s="355"/>
      <c r="B6" s="359"/>
      <c r="C6" s="366"/>
      <c r="D6" s="367"/>
      <c r="E6" s="367"/>
      <c r="F6" s="374" t="s">
        <v>50</v>
      </c>
      <c r="G6" s="377" t="s">
        <v>51</v>
      </c>
      <c r="H6" s="380" t="s">
        <v>52</v>
      </c>
      <c r="I6" s="381"/>
      <c r="J6" s="381"/>
      <c r="K6" s="381"/>
      <c r="L6" s="381"/>
      <c r="M6" s="382" t="s">
        <v>53</v>
      </c>
      <c r="N6" s="383"/>
      <c r="O6" s="386" t="s">
        <v>54</v>
      </c>
      <c r="P6" s="217">
        <v>1</v>
      </c>
      <c r="Q6" s="218">
        <v>2</v>
      </c>
      <c r="R6" s="217">
        <v>3</v>
      </c>
      <c r="S6" s="218">
        <v>4</v>
      </c>
    </row>
    <row r="7" spans="1:43" s="26" customFormat="1" x14ac:dyDescent="0.25">
      <c r="A7" s="356"/>
      <c r="B7" s="360"/>
      <c r="C7" s="375" t="s">
        <v>55</v>
      </c>
      <c r="D7" s="390" t="s">
        <v>56</v>
      </c>
      <c r="E7" s="378" t="s">
        <v>57</v>
      </c>
      <c r="F7" s="375"/>
      <c r="G7" s="378"/>
      <c r="H7" s="393" t="s">
        <v>0</v>
      </c>
      <c r="I7" s="395" t="s">
        <v>34</v>
      </c>
      <c r="J7" s="395" t="s">
        <v>35</v>
      </c>
      <c r="K7" s="395" t="s">
        <v>36</v>
      </c>
      <c r="L7" s="395" t="s">
        <v>37</v>
      </c>
      <c r="M7" s="393" t="s">
        <v>58</v>
      </c>
      <c r="N7" s="397" t="s">
        <v>59</v>
      </c>
      <c r="O7" s="387"/>
      <c r="P7" s="348" t="s">
        <v>63</v>
      </c>
      <c r="Q7" s="349"/>
      <c r="R7" s="349"/>
      <c r="S7" s="350"/>
    </row>
    <row r="8" spans="1:43" s="26" customFormat="1" ht="63" customHeight="1" thickBot="1" x14ac:dyDescent="0.3">
      <c r="A8" s="357"/>
      <c r="B8" s="361"/>
      <c r="C8" s="389"/>
      <c r="D8" s="391"/>
      <c r="E8" s="392"/>
      <c r="F8" s="376"/>
      <c r="G8" s="379"/>
      <c r="H8" s="394"/>
      <c r="I8" s="396"/>
      <c r="J8" s="396"/>
      <c r="K8" s="396"/>
      <c r="L8" s="396"/>
      <c r="M8" s="394"/>
      <c r="N8" s="398"/>
      <c r="O8" s="388"/>
      <c r="P8" s="219">
        <v>18</v>
      </c>
      <c r="Q8" s="220">
        <v>18</v>
      </c>
      <c r="R8" s="219">
        <v>15</v>
      </c>
      <c r="S8" s="220">
        <v>6</v>
      </c>
      <c r="Z8" s="130" t="s">
        <v>166</v>
      </c>
    </row>
    <row r="9" spans="1:43" s="32" customFormat="1" ht="19.5" thickBot="1" x14ac:dyDescent="0.3">
      <c r="A9" s="221">
        <v>1</v>
      </c>
      <c r="B9" s="221">
        <v>2</v>
      </c>
      <c r="C9" s="221">
        <v>3</v>
      </c>
      <c r="D9" s="221">
        <v>4</v>
      </c>
      <c r="E9" s="221">
        <v>5</v>
      </c>
      <c r="F9" s="221">
        <v>6</v>
      </c>
      <c r="G9" s="221">
        <v>7</v>
      </c>
      <c r="H9" s="221">
        <v>8</v>
      </c>
      <c r="I9" s="221">
        <v>9</v>
      </c>
      <c r="J9" s="221">
        <v>10</v>
      </c>
      <c r="K9" s="221">
        <v>11</v>
      </c>
      <c r="L9" s="221">
        <v>12</v>
      </c>
      <c r="M9" s="221">
        <v>13</v>
      </c>
      <c r="N9" s="221">
        <v>14</v>
      </c>
      <c r="O9" s="221">
        <v>15</v>
      </c>
      <c r="P9" s="221">
        <v>16</v>
      </c>
      <c r="Q9" s="221">
        <v>17</v>
      </c>
      <c r="R9" s="221">
        <v>18</v>
      </c>
      <c r="S9" s="221">
        <v>19</v>
      </c>
      <c r="T9" s="127"/>
      <c r="U9" s="123"/>
      <c r="V9" s="123"/>
      <c r="W9" s="123"/>
      <c r="X9" s="123"/>
      <c r="Y9" s="123"/>
      <c r="Z9" s="125">
        <f>P6</f>
        <v>1</v>
      </c>
      <c r="AA9" s="125">
        <f>Q6</f>
        <v>2</v>
      </c>
      <c r="AB9" s="125">
        <f>R6</f>
        <v>3</v>
      </c>
      <c r="AC9" s="125">
        <f>S6</f>
        <v>4</v>
      </c>
    </row>
    <row r="10" spans="1:43" ht="30" customHeight="1" x14ac:dyDescent="0.3">
      <c r="A10" s="351" t="s">
        <v>76</v>
      </c>
      <c r="B10" s="352"/>
      <c r="C10" s="34"/>
      <c r="D10" s="34"/>
      <c r="E10" s="34"/>
      <c r="F10" s="34"/>
      <c r="G10" s="34"/>
      <c r="H10" s="34"/>
      <c r="I10" s="35"/>
      <c r="J10" s="35"/>
      <c r="K10" s="36"/>
      <c r="L10" s="35"/>
      <c r="M10" s="36"/>
      <c r="N10" s="36"/>
      <c r="O10" s="36"/>
      <c r="P10" s="36"/>
      <c r="Q10" s="36"/>
      <c r="R10" s="36"/>
      <c r="S10" s="101"/>
      <c r="T10" s="128"/>
      <c r="Z10" s="124">
        <f>P8</f>
        <v>18</v>
      </c>
      <c r="AA10" s="124">
        <f>Q8</f>
        <v>18</v>
      </c>
      <c r="AB10" s="124">
        <f>R8</f>
        <v>15</v>
      </c>
      <c r="AC10" s="124">
        <f>S8</f>
        <v>6</v>
      </c>
    </row>
    <row r="11" spans="1:43" ht="20.100000000000001" customHeight="1" thickBot="1" x14ac:dyDescent="0.35">
      <c r="A11" s="384" t="s">
        <v>75</v>
      </c>
      <c r="B11" s="385"/>
      <c r="C11" s="37"/>
      <c r="D11" s="37"/>
      <c r="E11" s="37"/>
      <c r="F11" s="37"/>
      <c r="G11" s="37"/>
      <c r="H11" s="37"/>
      <c r="I11" s="35"/>
      <c r="J11" s="35"/>
      <c r="K11" s="36"/>
      <c r="L11" s="35"/>
      <c r="M11" s="36"/>
      <c r="N11" s="36"/>
      <c r="O11" s="36"/>
      <c r="P11" s="36"/>
      <c r="Q11" s="36"/>
      <c r="R11" s="36"/>
      <c r="S11" s="101"/>
      <c r="T11" s="128"/>
      <c r="U11" s="25" t="s">
        <v>189</v>
      </c>
      <c r="V11" s="25" t="s">
        <v>190</v>
      </c>
      <c r="W11" s="25" t="s">
        <v>191</v>
      </c>
      <c r="X11" s="25" t="s">
        <v>192</v>
      </c>
    </row>
    <row r="12" spans="1:43" ht="20.100000000000001" customHeight="1" x14ac:dyDescent="0.3">
      <c r="A12" s="116" t="s">
        <v>141</v>
      </c>
      <c r="B12" s="189" t="s">
        <v>74</v>
      </c>
      <c r="C12" s="116">
        <v>3</v>
      </c>
      <c r="D12" s="202">
        <v>1.2</v>
      </c>
      <c r="E12" s="203"/>
      <c r="F12" s="204">
        <f>G12*30</f>
        <v>180</v>
      </c>
      <c r="G12" s="205">
        <v>6</v>
      </c>
      <c r="H12" s="186">
        <f>L12+K12+I12+J12</f>
        <v>48</v>
      </c>
      <c r="I12" s="206"/>
      <c r="J12" s="206">
        <v>48</v>
      </c>
      <c r="K12" s="202"/>
      <c r="L12" s="203"/>
      <c r="M12" s="207">
        <f>G12*2</f>
        <v>12</v>
      </c>
      <c r="N12" s="203">
        <v>30</v>
      </c>
      <c r="O12" s="208">
        <f>F12-H12-M12-N12</f>
        <v>90</v>
      </c>
      <c r="P12" s="186">
        <v>2</v>
      </c>
      <c r="Q12" s="209">
        <v>2</v>
      </c>
      <c r="R12" s="186">
        <v>2</v>
      </c>
      <c r="S12" s="209"/>
      <c r="U12" s="126" t="b">
        <f>G12=P12+Q12+R12+S12</f>
        <v>1</v>
      </c>
      <c r="V12" s="130" t="b">
        <f t="shared" ref="V12" si="0">G12*8=H12</f>
        <v>1</v>
      </c>
      <c r="W12" s="126" t="b">
        <f t="shared" ref="W12" si="1">G12*2=M12</f>
        <v>1</v>
      </c>
      <c r="X12" s="126" t="b">
        <f>F12-H12-M12-N12=O12</f>
        <v>1</v>
      </c>
      <c r="Z12" s="126">
        <f>P12*8</f>
        <v>16</v>
      </c>
      <c r="AA12" s="126">
        <f t="shared" ref="AA12:AC12" si="2">Q12*8</f>
        <v>16</v>
      </c>
      <c r="AB12" s="126">
        <f t="shared" si="2"/>
        <v>16</v>
      </c>
      <c r="AC12" s="126">
        <f t="shared" si="2"/>
        <v>0</v>
      </c>
      <c r="AD12" s="25" t="b">
        <f>Z12+AA12+AB12+AC12=H12</f>
        <v>1</v>
      </c>
    </row>
    <row r="13" spans="1:43" ht="20.100000000000001" customHeight="1" x14ac:dyDescent="0.3">
      <c r="A13" s="115" t="s">
        <v>142</v>
      </c>
      <c r="B13" s="112" t="s">
        <v>167</v>
      </c>
      <c r="C13" s="115"/>
      <c r="D13" s="210">
        <v>1</v>
      </c>
      <c r="E13" s="211"/>
      <c r="F13" s="212">
        <f t="shared" ref="F13:F22" si="3">G13*30</f>
        <v>120</v>
      </c>
      <c r="G13" s="213">
        <v>4</v>
      </c>
      <c r="H13" s="191">
        <f>L13+K13+I13+J13</f>
        <v>32</v>
      </c>
      <c r="I13" s="188">
        <v>16</v>
      </c>
      <c r="J13" s="188"/>
      <c r="K13" s="210">
        <v>16</v>
      </c>
      <c r="L13" s="211"/>
      <c r="M13" s="214">
        <f t="shared" ref="M13:M22" si="4">G13*2</f>
        <v>8</v>
      </c>
      <c r="N13" s="211"/>
      <c r="O13" s="215">
        <f>F13-H13-M13-N13</f>
        <v>80</v>
      </c>
      <c r="P13" s="191">
        <v>4</v>
      </c>
      <c r="Q13" s="216"/>
      <c r="R13" s="191"/>
      <c r="S13" s="216"/>
      <c r="U13" s="126" t="b">
        <f t="shared" ref="U13:U22" si="5">G13=P13+Q13+R13+S13</f>
        <v>1</v>
      </c>
      <c r="V13" s="130" t="b">
        <f t="shared" ref="V13:V27" si="6">G13*8=H13</f>
        <v>1</v>
      </c>
      <c r="W13" s="126" t="b">
        <f t="shared" ref="W13:W27" si="7">G13*2=M13</f>
        <v>1</v>
      </c>
      <c r="X13" s="126" t="b">
        <f t="shared" ref="X13:X22" si="8">F13-H13-M13-N13=O13</f>
        <v>1</v>
      </c>
      <c r="Z13" s="126">
        <f t="shared" ref="Z13:Z22" si="9">P13*8</f>
        <v>32</v>
      </c>
      <c r="AA13" s="126">
        <f t="shared" ref="AA13:AA22" si="10">Q13*8</f>
        <v>0</v>
      </c>
      <c r="AB13" s="126">
        <f t="shared" ref="AB13:AB22" si="11">R13*8</f>
        <v>0</v>
      </c>
      <c r="AC13" s="126">
        <f t="shared" ref="AC13:AC22" si="12">S13*8</f>
        <v>0</v>
      </c>
      <c r="AD13" s="25" t="b">
        <f t="shared" ref="AD13:AD22" si="13">Z13+AA13+AB13+AC13=H13</f>
        <v>1</v>
      </c>
    </row>
    <row r="14" spans="1:43" ht="20.100000000000001" customHeight="1" x14ac:dyDescent="0.3">
      <c r="A14" s="115" t="s">
        <v>143</v>
      </c>
      <c r="B14" s="112" t="s">
        <v>168</v>
      </c>
      <c r="C14" s="115">
        <v>1</v>
      </c>
      <c r="D14" s="210"/>
      <c r="E14" s="211"/>
      <c r="F14" s="212">
        <f t="shared" si="3"/>
        <v>120</v>
      </c>
      <c r="G14" s="213">
        <v>4</v>
      </c>
      <c r="H14" s="191">
        <f t="shared" ref="H14:H22" si="14">L14+K14+I14+J14</f>
        <v>32</v>
      </c>
      <c r="I14" s="188">
        <v>16</v>
      </c>
      <c r="J14" s="188"/>
      <c r="K14" s="210">
        <v>16</v>
      </c>
      <c r="L14" s="211"/>
      <c r="M14" s="214">
        <f t="shared" si="4"/>
        <v>8</v>
      </c>
      <c r="N14" s="211">
        <v>30</v>
      </c>
      <c r="O14" s="215">
        <f t="shared" ref="O14:O22" si="15">F14-H14-M14-N14</f>
        <v>50</v>
      </c>
      <c r="P14" s="191">
        <v>4</v>
      </c>
      <c r="Q14" s="216"/>
      <c r="R14" s="191"/>
      <c r="S14" s="216"/>
      <c r="U14" s="126" t="b">
        <f t="shared" si="5"/>
        <v>1</v>
      </c>
      <c r="V14" s="130" t="b">
        <f t="shared" si="6"/>
        <v>1</v>
      </c>
      <c r="W14" s="126" t="b">
        <f t="shared" si="7"/>
        <v>1</v>
      </c>
      <c r="X14" s="126" t="b">
        <f t="shared" si="8"/>
        <v>1</v>
      </c>
      <c r="Z14" s="126">
        <f t="shared" si="9"/>
        <v>32</v>
      </c>
      <c r="AA14" s="126">
        <f t="shared" si="10"/>
        <v>0</v>
      </c>
      <c r="AB14" s="126">
        <f t="shared" si="11"/>
        <v>0</v>
      </c>
      <c r="AC14" s="126">
        <f t="shared" si="12"/>
        <v>0</v>
      </c>
      <c r="AD14" s="25" t="b">
        <f t="shared" si="13"/>
        <v>1</v>
      </c>
    </row>
    <row r="15" spans="1:43" ht="20.100000000000001" customHeight="1" x14ac:dyDescent="0.3">
      <c r="A15" s="115" t="s">
        <v>144</v>
      </c>
      <c r="B15" s="249" t="s">
        <v>204</v>
      </c>
      <c r="C15" s="115"/>
      <c r="D15" s="210">
        <v>1</v>
      </c>
      <c r="E15" s="211"/>
      <c r="F15" s="212">
        <f t="shared" si="3"/>
        <v>120</v>
      </c>
      <c r="G15" s="213">
        <v>4</v>
      </c>
      <c r="H15" s="191">
        <f t="shared" si="14"/>
        <v>32</v>
      </c>
      <c r="I15" s="188">
        <v>16</v>
      </c>
      <c r="J15" s="188"/>
      <c r="K15" s="210">
        <v>16</v>
      </c>
      <c r="L15" s="211"/>
      <c r="M15" s="214">
        <f t="shared" si="4"/>
        <v>8</v>
      </c>
      <c r="N15" s="211"/>
      <c r="O15" s="215">
        <f t="shared" si="15"/>
        <v>80</v>
      </c>
      <c r="P15" s="191">
        <v>4</v>
      </c>
      <c r="Q15" s="216"/>
      <c r="R15" s="191"/>
      <c r="S15" s="216"/>
      <c r="U15" s="126" t="b">
        <f t="shared" si="5"/>
        <v>1</v>
      </c>
      <c r="V15" s="130" t="b">
        <f t="shared" si="6"/>
        <v>1</v>
      </c>
      <c r="W15" s="126" t="b">
        <f t="shared" si="7"/>
        <v>1</v>
      </c>
      <c r="X15" s="126" t="b">
        <f t="shared" si="8"/>
        <v>1</v>
      </c>
      <c r="Z15" s="126">
        <f t="shared" si="9"/>
        <v>32</v>
      </c>
      <c r="AA15" s="126">
        <f t="shared" si="10"/>
        <v>0</v>
      </c>
      <c r="AB15" s="126">
        <f t="shared" si="11"/>
        <v>0</v>
      </c>
      <c r="AC15" s="126">
        <f t="shared" si="12"/>
        <v>0</v>
      </c>
      <c r="AD15" s="25" t="b">
        <f t="shared" si="13"/>
        <v>1</v>
      </c>
    </row>
    <row r="16" spans="1:43" ht="20.100000000000001" customHeight="1" x14ac:dyDescent="0.3">
      <c r="A16" s="115" t="s">
        <v>145</v>
      </c>
      <c r="B16" s="112" t="s">
        <v>201</v>
      </c>
      <c r="C16" s="115">
        <v>1</v>
      </c>
      <c r="D16" s="210"/>
      <c r="E16" s="211"/>
      <c r="F16" s="212">
        <f t="shared" si="3"/>
        <v>120</v>
      </c>
      <c r="G16" s="213">
        <v>4</v>
      </c>
      <c r="H16" s="191">
        <f t="shared" si="14"/>
        <v>32</v>
      </c>
      <c r="I16" s="188">
        <v>16</v>
      </c>
      <c r="J16" s="188"/>
      <c r="K16" s="210">
        <v>16</v>
      </c>
      <c r="L16" s="211"/>
      <c r="M16" s="214">
        <f t="shared" si="4"/>
        <v>8</v>
      </c>
      <c r="N16" s="211">
        <v>30</v>
      </c>
      <c r="O16" s="215">
        <f t="shared" si="15"/>
        <v>50</v>
      </c>
      <c r="P16" s="191">
        <v>4</v>
      </c>
      <c r="Q16" s="216"/>
      <c r="R16" s="191"/>
      <c r="S16" s="216"/>
      <c r="U16" s="126" t="b">
        <f t="shared" si="5"/>
        <v>1</v>
      </c>
      <c r="V16" s="130" t="b">
        <f>G16*8=H16</f>
        <v>1</v>
      </c>
      <c r="W16" s="126" t="b">
        <f t="shared" si="7"/>
        <v>1</v>
      </c>
      <c r="X16" s="126" t="b">
        <f t="shared" si="8"/>
        <v>1</v>
      </c>
      <c r="Z16" s="126">
        <f t="shared" si="9"/>
        <v>32</v>
      </c>
      <c r="AA16" s="126">
        <f t="shared" si="10"/>
        <v>0</v>
      </c>
      <c r="AB16" s="126">
        <f t="shared" si="11"/>
        <v>0</v>
      </c>
      <c r="AC16" s="126">
        <f t="shared" si="12"/>
        <v>0</v>
      </c>
      <c r="AD16" s="25" t="b">
        <f t="shared" si="13"/>
        <v>1</v>
      </c>
    </row>
    <row r="17" spans="1:30" ht="20.100000000000001" customHeight="1" x14ac:dyDescent="0.3">
      <c r="A17" s="115" t="s">
        <v>146</v>
      </c>
      <c r="B17" s="250" t="s">
        <v>197</v>
      </c>
      <c r="C17" s="115">
        <v>2</v>
      </c>
      <c r="D17" s="210"/>
      <c r="E17" s="211"/>
      <c r="F17" s="212">
        <f t="shared" si="3"/>
        <v>120</v>
      </c>
      <c r="G17" s="213">
        <v>4</v>
      </c>
      <c r="H17" s="191">
        <f t="shared" si="14"/>
        <v>32</v>
      </c>
      <c r="I17" s="188">
        <v>16</v>
      </c>
      <c r="J17" s="188">
        <v>8</v>
      </c>
      <c r="K17" s="210">
        <v>8</v>
      </c>
      <c r="L17" s="211"/>
      <c r="M17" s="214">
        <f t="shared" si="4"/>
        <v>8</v>
      </c>
      <c r="N17" s="211">
        <v>30</v>
      </c>
      <c r="O17" s="215">
        <f t="shared" si="15"/>
        <v>50</v>
      </c>
      <c r="P17" s="191"/>
      <c r="Q17" s="216">
        <v>4</v>
      </c>
      <c r="R17" s="191"/>
      <c r="S17" s="216"/>
      <c r="U17" s="126" t="b">
        <f t="shared" si="5"/>
        <v>1</v>
      </c>
      <c r="V17" s="130" t="b">
        <f t="shared" si="6"/>
        <v>1</v>
      </c>
      <c r="W17" s="126" t="b">
        <f t="shared" si="7"/>
        <v>1</v>
      </c>
      <c r="X17" s="126" t="b">
        <f t="shared" si="8"/>
        <v>1</v>
      </c>
      <c r="Z17" s="126">
        <f t="shared" si="9"/>
        <v>0</v>
      </c>
      <c r="AA17" s="126">
        <f t="shared" si="10"/>
        <v>32</v>
      </c>
      <c r="AB17" s="126">
        <f t="shared" si="11"/>
        <v>0</v>
      </c>
      <c r="AC17" s="126">
        <f t="shared" si="12"/>
        <v>0</v>
      </c>
      <c r="AD17" s="25" t="b">
        <f t="shared" si="13"/>
        <v>1</v>
      </c>
    </row>
    <row r="18" spans="1:30" s="138" customFormat="1" ht="20.100000000000001" customHeight="1" x14ac:dyDescent="0.3">
      <c r="A18" s="115" t="s">
        <v>147</v>
      </c>
      <c r="B18" s="264" t="s">
        <v>205</v>
      </c>
      <c r="C18" s="115">
        <v>1</v>
      </c>
      <c r="D18" s="210"/>
      <c r="E18" s="211"/>
      <c r="F18" s="212">
        <f t="shared" si="3"/>
        <v>240</v>
      </c>
      <c r="G18" s="213">
        <v>8</v>
      </c>
      <c r="H18" s="191">
        <f t="shared" si="14"/>
        <v>64</v>
      </c>
      <c r="I18" s="188">
        <v>32</v>
      </c>
      <c r="J18" s="188">
        <v>8</v>
      </c>
      <c r="K18" s="210">
        <v>24</v>
      </c>
      <c r="L18" s="211"/>
      <c r="M18" s="214">
        <f>G18*2</f>
        <v>16</v>
      </c>
      <c r="N18" s="211">
        <v>30</v>
      </c>
      <c r="O18" s="215">
        <f>F18-H18-M18-N18</f>
        <v>130</v>
      </c>
      <c r="P18" s="191">
        <v>8</v>
      </c>
      <c r="Q18" s="216"/>
      <c r="R18" s="191"/>
      <c r="S18" s="216"/>
      <c r="U18" s="265" t="b">
        <f>G18=P18+Q18+R18+S18</f>
        <v>1</v>
      </c>
      <c r="V18" s="266" t="b">
        <f t="shared" si="6"/>
        <v>1</v>
      </c>
      <c r="W18" s="265" t="b">
        <f t="shared" si="7"/>
        <v>1</v>
      </c>
      <c r="X18" s="265" t="b">
        <f t="shared" si="8"/>
        <v>1</v>
      </c>
      <c r="Z18" s="265">
        <f t="shared" si="9"/>
        <v>64</v>
      </c>
      <c r="AA18" s="265">
        <f t="shared" si="10"/>
        <v>0</v>
      </c>
      <c r="AB18" s="265">
        <f t="shared" si="11"/>
        <v>0</v>
      </c>
      <c r="AC18" s="265">
        <f t="shared" si="12"/>
        <v>0</v>
      </c>
      <c r="AD18" s="138" t="b">
        <f t="shared" si="13"/>
        <v>1</v>
      </c>
    </row>
    <row r="19" spans="1:30" ht="20.100000000000001" customHeight="1" x14ac:dyDescent="0.3">
      <c r="A19" s="115" t="s">
        <v>148</v>
      </c>
      <c r="B19" s="251" t="s">
        <v>169</v>
      </c>
      <c r="C19" s="115"/>
      <c r="D19" s="210">
        <v>1</v>
      </c>
      <c r="E19" s="211"/>
      <c r="F19" s="212">
        <f t="shared" si="3"/>
        <v>120</v>
      </c>
      <c r="G19" s="213">
        <v>4</v>
      </c>
      <c r="H19" s="191">
        <f t="shared" si="14"/>
        <v>32</v>
      </c>
      <c r="I19" s="188">
        <v>14</v>
      </c>
      <c r="J19" s="188"/>
      <c r="K19" s="210">
        <v>18</v>
      </c>
      <c r="L19" s="211"/>
      <c r="M19" s="214">
        <f t="shared" si="4"/>
        <v>8</v>
      </c>
      <c r="N19" s="211"/>
      <c r="O19" s="215">
        <f t="shared" si="15"/>
        <v>80</v>
      </c>
      <c r="P19" s="191">
        <v>4</v>
      </c>
      <c r="Q19" s="216"/>
      <c r="R19" s="191"/>
      <c r="S19" s="216"/>
      <c r="U19" s="126" t="b">
        <f t="shared" si="5"/>
        <v>1</v>
      </c>
      <c r="V19" s="130" t="b">
        <f t="shared" si="6"/>
        <v>1</v>
      </c>
      <c r="W19" s="126" t="b">
        <f t="shared" si="7"/>
        <v>1</v>
      </c>
      <c r="X19" s="126" t="b">
        <f t="shared" si="8"/>
        <v>1</v>
      </c>
      <c r="Z19" s="126">
        <f t="shared" si="9"/>
        <v>32</v>
      </c>
      <c r="AA19" s="126">
        <f t="shared" si="10"/>
        <v>0</v>
      </c>
      <c r="AB19" s="126">
        <f t="shared" si="11"/>
        <v>0</v>
      </c>
      <c r="AC19" s="126">
        <f t="shared" si="12"/>
        <v>0</v>
      </c>
      <c r="AD19" s="25" t="b">
        <f t="shared" si="13"/>
        <v>1</v>
      </c>
    </row>
    <row r="20" spans="1:30" ht="20.100000000000001" customHeight="1" x14ac:dyDescent="0.3">
      <c r="A20" s="115" t="s">
        <v>149</v>
      </c>
      <c r="B20" s="252" t="s">
        <v>210</v>
      </c>
      <c r="C20" s="115">
        <v>2</v>
      </c>
      <c r="D20" s="210"/>
      <c r="E20" s="211"/>
      <c r="F20" s="212">
        <f t="shared" si="3"/>
        <v>150</v>
      </c>
      <c r="G20" s="213">
        <v>5</v>
      </c>
      <c r="H20" s="191">
        <f t="shared" si="14"/>
        <v>40</v>
      </c>
      <c r="I20" s="188">
        <v>20</v>
      </c>
      <c r="J20" s="188"/>
      <c r="K20" s="210">
        <v>20</v>
      </c>
      <c r="L20" s="211"/>
      <c r="M20" s="214">
        <f t="shared" si="4"/>
        <v>10</v>
      </c>
      <c r="N20" s="211">
        <v>30</v>
      </c>
      <c r="O20" s="215">
        <f t="shared" si="15"/>
        <v>70</v>
      </c>
      <c r="P20" s="191"/>
      <c r="Q20" s="216">
        <v>5</v>
      </c>
      <c r="R20" s="191"/>
      <c r="S20" s="216"/>
      <c r="U20" s="126" t="b">
        <f t="shared" si="5"/>
        <v>1</v>
      </c>
      <c r="V20" s="130" t="b">
        <f t="shared" si="6"/>
        <v>1</v>
      </c>
      <c r="W20" s="126" t="b">
        <f t="shared" si="7"/>
        <v>1</v>
      </c>
      <c r="X20" s="126" t="b">
        <f t="shared" si="8"/>
        <v>1</v>
      </c>
      <c r="Z20" s="126">
        <f t="shared" si="9"/>
        <v>0</v>
      </c>
      <c r="AA20" s="126">
        <f t="shared" si="10"/>
        <v>40</v>
      </c>
      <c r="AB20" s="126">
        <f t="shared" si="11"/>
        <v>0</v>
      </c>
      <c r="AC20" s="126">
        <f t="shared" si="12"/>
        <v>0</v>
      </c>
      <c r="AD20" s="25" t="b">
        <f t="shared" si="13"/>
        <v>1</v>
      </c>
    </row>
    <row r="21" spans="1:30" ht="20.100000000000001" customHeight="1" x14ac:dyDescent="0.3">
      <c r="A21" s="115" t="s">
        <v>150</v>
      </c>
      <c r="B21" s="252" t="s">
        <v>172</v>
      </c>
      <c r="C21" s="115"/>
      <c r="D21" s="210">
        <v>2.2999999999999998</v>
      </c>
      <c r="E21" s="211"/>
      <c r="F21" s="212">
        <f t="shared" si="3"/>
        <v>240</v>
      </c>
      <c r="G21" s="213">
        <v>8</v>
      </c>
      <c r="H21" s="191">
        <f t="shared" si="14"/>
        <v>64</v>
      </c>
      <c r="I21" s="188"/>
      <c r="J21" s="188"/>
      <c r="K21" s="210">
        <v>64</v>
      </c>
      <c r="L21" s="211"/>
      <c r="M21" s="214">
        <f t="shared" si="4"/>
        <v>16</v>
      </c>
      <c r="N21" s="211"/>
      <c r="O21" s="215">
        <f t="shared" si="15"/>
        <v>160</v>
      </c>
      <c r="P21" s="191"/>
      <c r="Q21" s="216">
        <v>4</v>
      </c>
      <c r="R21" s="191">
        <v>4</v>
      </c>
      <c r="S21" s="216"/>
      <c r="U21" s="126" t="b">
        <f t="shared" si="5"/>
        <v>1</v>
      </c>
      <c r="V21" s="130" t="b">
        <f t="shared" si="6"/>
        <v>1</v>
      </c>
      <c r="W21" s="126" t="b">
        <f t="shared" si="7"/>
        <v>1</v>
      </c>
      <c r="X21" s="126" t="b">
        <f t="shared" si="8"/>
        <v>1</v>
      </c>
      <c r="Z21" s="126">
        <f t="shared" si="9"/>
        <v>0</v>
      </c>
      <c r="AA21" s="126">
        <f t="shared" si="10"/>
        <v>32</v>
      </c>
      <c r="AB21" s="126">
        <f t="shared" si="11"/>
        <v>32</v>
      </c>
      <c r="AC21" s="126">
        <f t="shared" si="12"/>
        <v>0</v>
      </c>
      <c r="AD21" s="25" t="b">
        <f t="shared" si="13"/>
        <v>1</v>
      </c>
    </row>
    <row r="22" spans="1:30" ht="20.100000000000001" customHeight="1" x14ac:dyDescent="0.3">
      <c r="A22" s="115" t="s">
        <v>151</v>
      </c>
      <c r="B22" s="113" t="s">
        <v>187</v>
      </c>
      <c r="C22" s="115"/>
      <c r="D22" s="210">
        <v>3</v>
      </c>
      <c r="E22" s="211"/>
      <c r="F22" s="212">
        <f t="shared" si="3"/>
        <v>120</v>
      </c>
      <c r="G22" s="213">
        <v>4</v>
      </c>
      <c r="H22" s="191">
        <f t="shared" si="14"/>
        <v>32</v>
      </c>
      <c r="I22" s="188">
        <v>16</v>
      </c>
      <c r="J22" s="188"/>
      <c r="K22" s="210">
        <v>16</v>
      </c>
      <c r="L22" s="211"/>
      <c r="M22" s="214">
        <f t="shared" si="4"/>
        <v>8</v>
      </c>
      <c r="N22" s="211"/>
      <c r="O22" s="215">
        <f t="shared" si="15"/>
        <v>80</v>
      </c>
      <c r="P22" s="191"/>
      <c r="Q22" s="216"/>
      <c r="R22" s="191">
        <v>4</v>
      </c>
      <c r="S22" s="216"/>
      <c r="T22" s="129"/>
      <c r="U22" s="126" t="b">
        <f t="shared" si="5"/>
        <v>1</v>
      </c>
      <c r="V22" s="130" t="b">
        <f t="shared" si="6"/>
        <v>1</v>
      </c>
      <c r="W22" s="126" t="b">
        <f t="shared" si="7"/>
        <v>1</v>
      </c>
      <c r="X22" s="126" t="b">
        <f t="shared" si="8"/>
        <v>1</v>
      </c>
      <c r="Z22" s="126">
        <f t="shared" si="9"/>
        <v>0</v>
      </c>
      <c r="AA22" s="126">
        <f t="shared" si="10"/>
        <v>0</v>
      </c>
      <c r="AB22" s="126">
        <f t="shared" si="11"/>
        <v>32</v>
      </c>
      <c r="AC22" s="126">
        <f t="shared" si="12"/>
        <v>0</v>
      </c>
      <c r="AD22" s="25" t="b">
        <f t="shared" si="13"/>
        <v>1</v>
      </c>
    </row>
    <row r="23" spans="1:30" s="282" customFormat="1" ht="39" customHeight="1" x14ac:dyDescent="0.25">
      <c r="A23" s="271" t="s">
        <v>152</v>
      </c>
      <c r="B23" s="310" t="s">
        <v>211</v>
      </c>
      <c r="C23" s="272">
        <v>2</v>
      </c>
      <c r="D23" s="273">
        <v>2</v>
      </c>
      <c r="E23" s="274"/>
      <c r="F23" s="275">
        <f>SUM(F24:F26)</f>
        <v>240</v>
      </c>
      <c r="G23" s="276">
        <f>SUM(G24:G26)</f>
        <v>8</v>
      </c>
      <c r="H23" s="277">
        <f>L23+K23+I23+J23</f>
        <v>64</v>
      </c>
      <c r="I23" s="278">
        <f>SUM(I24:I26)</f>
        <v>32</v>
      </c>
      <c r="J23" s="278">
        <f t="shared" ref="J23:O23" si="16">SUM(J24:J26)</f>
        <v>0</v>
      </c>
      <c r="K23" s="278">
        <f t="shared" si="16"/>
        <v>32</v>
      </c>
      <c r="L23" s="279">
        <f t="shared" si="16"/>
        <v>0</v>
      </c>
      <c r="M23" s="309">
        <f t="shared" si="16"/>
        <v>16</v>
      </c>
      <c r="N23" s="279">
        <f t="shared" si="16"/>
        <v>30</v>
      </c>
      <c r="O23" s="309">
        <f t="shared" si="16"/>
        <v>130</v>
      </c>
      <c r="P23" s="280"/>
      <c r="Q23" s="281">
        <v>8</v>
      </c>
      <c r="R23" s="280"/>
      <c r="S23" s="301"/>
      <c r="U23" s="282" t="b">
        <f>G23=P23+Q23+S23</f>
        <v>1</v>
      </c>
      <c r="V23" s="283" t="b">
        <f>G23*8=H23</f>
        <v>1</v>
      </c>
      <c r="W23" s="282" t="b">
        <f>G23*2=M23</f>
        <v>1</v>
      </c>
      <c r="X23" s="282" t="b">
        <f>F23-H23-M23-N23=O23</f>
        <v>1</v>
      </c>
      <c r="Z23" s="284">
        <f>P23*8</f>
        <v>0</v>
      </c>
      <c r="AA23" s="284">
        <f>Q23*8</f>
        <v>64</v>
      </c>
      <c r="AB23" s="284">
        <f t="shared" ref="AB23:AB25" si="17">S23*8</f>
        <v>0</v>
      </c>
      <c r="AC23" s="284" t="b">
        <f>Z23+AA23+AB23=H23</f>
        <v>1</v>
      </c>
    </row>
    <row r="24" spans="1:30" s="282" customFormat="1" x14ac:dyDescent="0.25">
      <c r="A24" s="345"/>
      <c r="B24" s="304" t="s">
        <v>206</v>
      </c>
      <c r="C24" s="303"/>
      <c r="D24" s="285"/>
      <c r="E24" s="307"/>
      <c r="F24" s="286">
        <f>G24*30</f>
        <v>60</v>
      </c>
      <c r="G24" s="287">
        <v>2</v>
      </c>
      <c r="H24" s="288">
        <f>SUM(I24:L24)</f>
        <v>16</v>
      </c>
      <c r="I24" s="289">
        <v>8</v>
      </c>
      <c r="J24" s="289"/>
      <c r="K24" s="289">
        <v>8</v>
      </c>
      <c r="L24" s="290"/>
      <c r="M24" s="288">
        <f>G24*2</f>
        <v>4</v>
      </c>
      <c r="N24" s="291"/>
      <c r="O24" s="292">
        <f>F24-H24-M24-N24</f>
        <v>40</v>
      </c>
      <c r="P24" s="288"/>
      <c r="Q24" s="291" t="s">
        <v>207</v>
      </c>
      <c r="R24" s="302"/>
      <c r="S24" s="301"/>
      <c r="U24" s="282" t="e">
        <f>G24=P24+Q24+S24</f>
        <v>#VALUE!</v>
      </c>
      <c r="V24" s="283" t="b">
        <f>G24*8=H24</f>
        <v>1</v>
      </c>
      <c r="W24" s="282" t="b">
        <f>G24*2=M24</f>
        <v>1</v>
      </c>
      <c r="X24" s="282" t="b">
        <f>F24-H24-M24-N24=O24</f>
        <v>1</v>
      </c>
      <c r="Z24" s="282">
        <f>P24*8</f>
        <v>0</v>
      </c>
      <c r="AA24" s="282">
        <v>16</v>
      </c>
      <c r="AB24" s="282">
        <f t="shared" si="17"/>
        <v>0</v>
      </c>
      <c r="AC24" s="282" t="b">
        <f>Z24+AA24+AB24=H24</f>
        <v>1</v>
      </c>
    </row>
    <row r="25" spans="1:30" s="282" customFormat="1" x14ac:dyDescent="0.25">
      <c r="A25" s="346"/>
      <c r="B25" s="305" t="s">
        <v>208</v>
      </c>
      <c r="C25" s="303"/>
      <c r="D25" s="285"/>
      <c r="E25" s="307"/>
      <c r="F25" s="286">
        <f>G25*30</f>
        <v>60</v>
      </c>
      <c r="G25" s="287">
        <v>2</v>
      </c>
      <c r="H25" s="288">
        <f>SUM(I25:L25)</f>
        <v>16</v>
      </c>
      <c r="I25" s="289">
        <v>8</v>
      </c>
      <c r="J25" s="289"/>
      <c r="K25" s="289">
        <v>8</v>
      </c>
      <c r="L25" s="290"/>
      <c r="M25" s="288">
        <f>G25*2</f>
        <v>4</v>
      </c>
      <c r="N25" s="291"/>
      <c r="O25" s="292">
        <f>F25-H25-M25-N25</f>
        <v>40</v>
      </c>
      <c r="P25" s="288"/>
      <c r="Q25" s="291" t="s">
        <v>207</v>
      </c>
      <c r="R25" s="302"/>
      <c r="S25" s="301"/>
      <c r="U25" s="282" t="e">
        <f>G25=P25+Q25+S25</f>
        <v>#VALUE!</v>
      </c>
      <c r="V25" s="283" t="b">
        <f>G25*8=H25</f>
        <v>1</v>
      </c>
      <c r="W25" s="282" t="b">
        <f>G25*2=M25</f>
        <v>1</v>
      </c>
      <c r="X25" s="282" t="b">
        <f>F25-H25-M25-N25=O25</f>
        <v>1</v>
      </c>
      <c r="Z25" s="282">
        <f>P25*8</f>
        <v>0</v>
      </c>
      <c r="AA25" s="282">
        <v>16</v>
      </c>
      <c r="AB25" s="282">
        <f t="shared" si="17"/>
        <v>0</v>
      </c>
      <c r="AC25" s="282" t="b">
        <f>Z25+AA25+AB25=H25</f>
        <v>1</v>
      </c>
    </row>
    <row r="26" spans="1:30" ht="20.100000000000001" customHeight="1" thickBot="1" x14ac:dyDescent="0.35">
      <c r="A26" s="347"/>
      <c r="B26" s="293" t="s">
        <v>209</v>
      </c>
      <c r="C26" s="267"/>
      <c r="D26" s="268"/>
      <c r="E26" s="308"/>
      <c r="F26" s="306">
        <f t="shared" ref="F26" si="18">G26*30</f>
        <v>120</v>
      </c>
      <c r="G26" s="295">
        <v>4</v>
      </c>
      <c r="H26" s="296">
        <f t="shared" ref="H26" si="19">L26+K26+I26+J26</f>
        <v>32</v>
      </c>
      <c r="I26" s="297">
        <v>16</v>
      </c>
      <c r="J26" s="297"/>
      <c r="K26" s="298">
        <v>16</v>
      </c>
      <c r="L26" s="295"/>
      <c r="M26" s="294">
        <f t="shared" ref="M26" si="20">G26*2</f>
        <v>8</v>
      </c>
      <c r="N26" s="299">
        <v>30</v>
      </c>
      <c r="O26" s="300">
        <f t="shared" ref="O26" si="21">F26-H26-M26-N26</f>
        <v>50</v>
      </c>
      <c r="P26" s="269"/>
      <c r="Q26" s="270" t="s">
        <v>207</v>
      </c>
      <c r="R26" s="269"/>
      <c r="S26" s="270"/>
      <c r="U26" s="126" t="e">
        <f t="shared" ref="U26" si="22">G26=P26+Q26+R26+S26</f>
        <v>#VALUE!</v>
      </c>
      <c r="V26" s="130" t="b">
        <f>G26*8=H26</f>
        <v>1</v>
      </c>
      <c r="W26" s="126" t="b">
        <f t="shared" ref="W26" si="23">G26*2=M26</f>
        <v>1</v>
      </c>
      <c r="X26" s="126" t="b">
        <f t="shared" ref="X26" si="24">F26-H26-M26-N26=O26</f>
        <v>1</v>
      </c>
      <c r="Z26" s="282">
        <f>P26*8</f>
        <v>0</v>
      </c>
      <c r="AA26" s="282">
        <v>17</v>
      </c>
      <c r="AB26" s="282">
        <f t="shared" ref="AB26" si="25">S26*8</f>
        <v>0</v>
      </c>
      <c r="AC26" s="282" t="b">
        <f>Z26+AA26+AB26=H26</f>
        <v>0</v>
      </c>
      <c r="AD26" s="282"/>
    </row>
    <row r="27" spans="1:30" ht="20.100000000000001" customHeight="1" thickBot="1" x14ac:dyDescent="0.35">
      <c r="A27" s="399" t="s">
        <v>17</v>
      </c>
      <c r="B27" s="399"/>
      <c r="C27" s="201">
        <v>7</v>
      </c>
      <c r="D27" s="201">
        <v>9</v>
      </c>
      <c r="E27" s="201">
        <v>0</v>
      </c>
      <c r="F27" s="201">
        <f>SUM(F12:F23)</f>
        <v>1890</v>
      </c>
      <c r="G27" s="201">
        <f>G12+G13+G14+G15+G16+G17+G18+G19+G20+G21+G22+G23</f>
        <v>63</v>
      </c>
      <c r="H27" s="201">
        <f t="shared" ref="H27:S27" si="26">H12+H13+H14+H15+H16+H17+H18+H19+H20+H21+H22+H23</f>
        <v>504</v>
      </c>
      <c r="I27" s="201">
        <f t="shared" si="26"/>
        <v>194</v>
      </c>
      <c r="J27" s="201">
        <f t="shared" si="26"/>
        <v>64</v>
      </c>
      <c r="K27" s="201">
        <f t="shared" si="26"/>
        <v>246</v>
      </c>
      <c r="L27" s="201">
        <f t="shared" si="26"/>
        <v>0</v>
      </c>
      <c r="M27" s="201">
        <f t="shared" si="26"/>
        <v>126</v>
      </c>
      <c r="N27" s="201">
        <f t="shared" si="26"/>
        <v>210</v>
      </c>
      <c r="O27" s="201">
        <f t="shared" si="26"/>
        <v>1050</v>
      </c>
      <c r="P27" s="201">
        <f t="shared" si="26"/>
        <v>30</v>
      </c>
      <c r="Q27" s="201">
        <f>Q12+Q13+Q14+Q15+Q16+Q17+Q18+Q19+Q20+Q21+Q22+Q23</f>
        <v>23</v>
      </c>
      <c r="R27" s="201">
        <f t="shared" si="26"/>
        <v>10</v>
      </c>
      <c r="S27" s="201">
        <f t="shared" si="26"/>
        <v>0</v>
      </c>
      <c r="U27" s="126" t="b">
        <f>G27=P27+Q27+R27+S27</f>
        <v>1</v>
      </c>
      <c r="V27" s="130" t="b">
        <f t="shared" si="6"/>
        <v>1</v>
      </c>
      <c r="W27" s="126" t="b">
        <f t="shared" si="7"/>
        <v>1</v>
      </c>
      <c r="X27" s="126">
        <f>Q3</f>
        <v>0</v>
      </c>
      <c r="Z27" s="126"/>
      <c r="AA27" s="126"/>
      <c r="AB27" s="126"/>
      <c r="AC27" s="126"/>
    </row>
    <row r="28" spans="1:30" ht="20.100000000000001" customHeight="1" thickBot="1" x14ac:dyDescent="0.35">
      <c r="A28" s="400" t="s">
        <v>69</v>
      </c>
      <c r="B28" s="401"/>
      <c r="C28" s="22"/>
      <c r="D28" s="22"/>
      <c r="E28" s="22"/>
      <c r="F28" s="22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102"/>
      <c r="U28" s="126"/>
      <c r="V28" s="130"/>
      <c r="W28" s="126"/>
      <c r="X28" s="126"/>
      <c r="Z28" s="126"/>
      <c r="AA28" s="126"/>
      <c r="AB28" s="126"/>
      <c r="AC28" s="126"/>
    </row>
    <row r="29" spans="1:30" ht="20.100000000000001" customHeight="1" x14ac:dyDescent="0.3">
      <c r="A29" s="192" t="s">
        <v>153</v>
      </c>
      <c r="B29" s="132" t="s">
        <v>114</v>
      </c>
      <c r="C29" s="57"/>
      <c r="D29" s="199" t="s">
        <v>95</v>
      </c>
      <c r="E29" s="52"/>
      <c r="F29" s="193">
        <f>G29*30</f>
        <v>180</v>
      </c>
      <c r="G29" s="53">
        <v>6</v>
      </c>
      <c r="H29" s="54"/>
      <c r="I29" s="55"/>
      <c r="J29" s="55"/>
      <c r="K29" s="55"/>
      <c r="L29" s="56"/>
      <c r="M29" s="57"/>
      <c r="N29" s="52"/>
      <c r="O29" s="74">
        <f>F29-H29-M29-N29</f>
        <v>180</v>
      </c>
      <c r="P29" s="54"/>
      <c r="Q29" s="52"/>
      <c r="R29" s="54">
        <v>6</v>
      </c>
      <c r="S29" s="95"/>
      <c r="U29" s="126" t="b">
        <f t="shared" ref="U29:U42" si="27">G29=P29+Q29+R29+S29</f>
        <v>1</v>
      </c>
      <c r="V29" s="130"/>
      <c r="W29" s="126"/>
      <c r="X29" s="126" t="b">
        <f t="shared" ref="X29:X42" si="28">F29-H29-M29-N29=O29</f>
        <v>1</v>
      </c>
      <c r="Z29" s="126"/>
      <c r="AA29" s="126"/>
      <c r="AB29" s="126"/>
      <c r="AC29" s="126"/>
    </row>
    <row r="30" spans="1:30" ht="20.100000000000001" customHeight="1" x14ac:dyDescent="0.3">
      <c r="A30" s="196" t="s">
        <v>154</v>
      </c>
      <c r="B30" s="146" t="s">
        <v>77</v>
      </c>
      <c r="C30" s="68"/>
      <c r="D30" s="195" t="s">
        <v>84</v>
      </c>
      <c r="E30" s="64"/>
      <c r="F30" s="190">
        <f>G30*30</f>
        <v>270</v>
      </c>
      <c r="G30" s="143">
        <v>9</v>
      </c>
      <c r="H30" s="65"/>
      <c r="I30" s="66"/>
      <c r="J30" s="66"/>
      <c r="K30" s="66"/>
      <c r="L30" s="67"/>
      <c r="M30" s="68"/>
      <c r="N30" s="64"/>
      <c r="O30" s="50">
        <f>F30-H30-M30-N30</f>
        <v>270</v>
      </c>
      <c r="P30" s="65"/>
      <c r="Q30" s="64"/>
      <c r="R30" s="65"/>
      <c r="S30" s="64">
        <v>9</v>
      </c>
      <c r="U30" s="126" t="b">
        <f t="shared" si="27"/>
        <v>1</v>
      </c>
      <c r="V30" s="130"/>
      <c r="W30" s="126"/>
      <c r="X30" s="126" t="b">
        <f t="shared" si="28"/>
        <v>1</v>
      </c>
      <c r="Z30" s="126"/>
      <c r="AA30" s="126"/>
      <c r="AB30" s="126"/>
      <c r="AC30" s="126"/>
    </row>
    <row r="31" spans="1:30" ht="20.100000000000001" customHeight="1" thickBot="1" x14ac:dyDescent="0.35">
      <c r="A31" s="197" t="s">
        <v>155</v>
      </c>
      <c r="B31" s="198" t="s">
        <v>115</v>
      </c>
      <c r="C31" s="62"/>
      <c r="D31" s="200" t="s">
        <v>84</v>
      </c>
      <c r="E31" s="59"/>
      <c r="F31" s="194">
        <f>G31*30</f>
        <v>180</v>
      </c>
      <c r="G31" s="144">
        <v>6</v>
      </c>
      <c r="H31" s="60"/>
      <c r="I31" s="58"/>
      <c r="J31" s="58"/>
      <c r="K31" s="58"/>
      <c r="L31" s="61"/>
      <c r="M31" s="134"/>
      <c r="N31" s="133"/>
      <c r="O31" s="135">
        <f>F31-H31-M31-N31</f>
        <v>180</v>
      </c>
      <c r="P31" s="136"/>
      <c r="Q31" s="133"/>
      <c r="R31" s="136"/>
      <c r="S31" s="133">
        <v>6</v>
      </c>
      <c r="U31" s="126" t="b">
        <f t="shared" si="27"/>
        <v>1</v>
      </c>
      <c r="V31" s="130"/>
      <c r="W31" s="126"/>
      <c r="X31" s="126" t="b">
        <f t="shared" si="28"/>
        <v>1</v>
      </c>
      <c r="Z31" s="126"/>
      <c r="AA31" s="126"/>
      <c r="AB31" s="126"/>
      <c r="AC31" s="126"/>
    </row>
    <row r="32" spans="1:30" ht="20.100000000000001" customHeight="1" thickBot="1" x14ac:dyDescent="0.35">
      <c r="A32" s="399" t="s">
        <v>17</v>
      </c>
      <c r="B32" s="399"/>
      <c r="C32" s="201">
        <v>0</v>
      </c>
      <c r="D32" s="201">
        <v>3</v>
      </c>
      <c r="E32" s="201">
        <v>0</v>
      </c>
      <c r="F32" s="201">
        <f>SUM(F29:F31)</f>
        <v>630</v>
      </c>
      <c r="G32" s="201">
        <f t="shared" ref="G32:S32" si="29">SUM(G29:G31)</f>
        <v>21</v>
      </c>
      <c r="H32" s="201">
        <f t="shared" si="29"/>
        <v>0</v>
      </c>
      <c r="I32" s="201">
        <f t="shared" si="29"/>
        <v>0</v>
      </c>
      <c r="J32" s="201">
        <f t="shared" si="29"/>
        <v>0</v>
      </c>
      <c r="K32" s="201">
        <f t="shared" si="29"/>
        <v>0</v>
      </c>
      <c r="L32" s="201">
        <f t="shared" si="29"/>
        <v>0</v>
      </c>
      <c r="M32" s="201">
        <f t="shared" si="29"/>
        <v>0</v>
      </c>
      <c r="N32" s="201">
        <f t="shared" si="29"/>
        <v>0</v>
      </c>
      <c r="O32" s="201">
        <f t="shared" si="29"/>
        <v>630</v>
      </c>
      <c r="P32" s="201">
        <f t="shared" si="29"/>
        <v>0</v>
      </c>
      <c r="Q32" s="201">
        <f t="shared" si="29"/>
        <v>0</v>
      </c>
      <c r="R32" s="201">
        <f t="shared" si="29"/>
        <v>6</v>
      </c>
      <c r="S32" s="201">
        <f t="shared" si="29"/>
        <v>15</v>
      </c>
      <c r="U32" s="126" t="b">
        <f t="shared" si="27"/>
        <v>1</v>
      </c>
      <c r="V32" s="130"/>
      <c r="W32" s="126"/>
      <c r="X32" s="126" t="b">
        <f t="shared" si="28"/>
        <v>1</v>
      </c>
      <c r="Z32" s="126"/>
      <c r="AA32" s="126"/>
      <c r="AB32" s="126"/>
      <c r="AC32" s="126"/>
    </row>
    <row r="33" spans="1:30" ht="20.100000000000001" customHeight="1" thickBot="1" x14ac:dyDescent="0.35">
      <c r="A33" s="400" t="s">
        <v>62</v>
      </c>
      <c r="B33" s="401"/>
      <c r="C33" s="22"/>
      <c r="D33" s="22"/>
      <c r="E33" s="22"/>
      <c r="F33" s="22"/>
      <c r="G33" s="145"/>
      <c r="H33" s="51"/>
      <c r="I33" s="51"/>
      <c r="J33" s="51"/>
      <c r="K33" s="51"/>
      <c r="L33" s="51"/>
      <c r="M33" s="51"/>
      <c r="N33" s="51"/>
      <c r="O33" s="51"/>
      <c r="P33" s="33"/>
      <c r="Q33" s="33"/>
      <c r="R33" s="33"/>
      <c r="S33" s="100"/>
      <c r="U33" s="126"/>
      <c r="V33" s="130"/>
      <c r="W33" s="126"/>
      <c r="X33" s="126"/>
      <c r="Z33" s="126"/>
      <c r="AA33" s="126"/>
      <c r="AB33" s="126"/>
      <c r="AC33" s="126"/>
    </row>
    <row r="34" spans="1:30" ht="20.100000000000001" customHeight="1" x14ac:dyDescent="0.3">
      <c r="A34" s="402" t="s">
        <v>156</v>
      </c>
      <c r="B34" s="227" t="s">
        <v>202</v>
      </c>
      <c r="C34" s="404">
        <v>4</v>
      </c>
      <c r="D34" s="38"/>
      <c r="E34" s="39"/>
      <c r="F34" s="193">
        <f>G34*30</f>
        <v>135</v>
      </c>
      <c r="G34" s="142">
        <v>4.5</v>
      </c>
      <c r="H34" s="41"/>
      <c r="I34" s="42"/>
      <c r="J34" s="42"/>
      <c r="K34" s="38"/>
      <c r="L34" s="39"/>
      <c r="M34" s="41"/>
      <c r="N34" s="39"/>
      <c r="O34" s="74">
        <f>F34-H34-M34-N34</f>
        <v>135</v>
      </c>
      <c r="P34" s="43"/>
      <c r="Q34" s="44"/>
      <c r="R34" s="43"/>
      <c r="S34" s="63">
        <v>4.5</v>
      </c>
      <c r="U34" s="126" t="b">
        <f t="shared" si="27"/>
        <v>1</v>
      </c>
      <c r="V34" s="130"/>
      <c r="W34" s="126"/>
      <c r="X34" s="126" t="b">
        <f t="shared" si="28"/>
        <v>1</v>
      </c>
      <c r="Z34" s="126"/>
      <c r="AA34" s="126"/>
      <c r="AB34" s="126"/>
      <c r="AC34" s="126"/>
    </row>
    <row r="35" spans="1:30" ht="20.100000000000001" customHeight="1" thickBot="1" x14ac:dyDescent="0.35">
      <c r="A35" s="403"/>
      <c r="B35" s="228" t="s">
        <v>203</v>
      </c>
      <c r="C35" s="405"/>
      <c r="D35" s="253"/>
      <c r="E35" s="254"/>
      <c r="F35" s="255">
        <f>G35*30</f>
        <v>45</v>
      </c>
      <c r="G35" s="256">
        <v>1.5</v>
      </c>
      <c r="H35" s="257"/>
      <c r="I35" s="258"/>
      <c r="J35" s="258"/>
      <c r="K35" s="258"/>
      <c r="L35" s="259"/>
      <c r="M35" s="260"/>
      <c r="N35" s="254">
        <v>45</v>
      </c>
      <c r="O35" s="261">
        <f>F35-H35-M35-N35</f>
        <v>0</v>
      </c>
      <c r="P35" s="257"/>
      <c r="Q35" s="254"/>
      <c r="R35" s="257"/>
      <c r="S35" s="254">
        <v>1.5</v>
      </c>
      <c r="U35" s="126" t="b">
        <f t="shared" si="27"/>
        <v>1</v>
      </c>
      <c r="V35" s="130"/>
      <c r="W35" s="126"/>
      <c r="X35" s="126" t="b">
        <f t="shared" si="28"/>
        <v>1</v>
      </c>
      <c r="Z35" s="126"/>
      <c r="AA35" s="126"/>
      <c r="AB35" s="126"/>
      <c r="AC35" s="126"/>
    </row>
    <row r="36" spans="1:30" ht="20.100000000000001" customHeight="1" thickBot="1" x14ac:dyDescent="0.35">
      <c r="A36" s="406" t="s">
        <v>17</v>
      </c>
      <c r="B36" s="406"/>
      <c r="C36" s="201">
        <v>0</v>
      </c>
      <c r="D36" s="201">
        <v>0</v>
      </c>
      <c r="E36" s="201">
        <v>0</v>
      </c>
      <c r="F36" s="201">
        <f t="shared" ref="F36:S36" si="30">SUM(F34:F35)</f>
        <v>180</v>
      </c>
      <c r="G36" s="201">
        <f t="shared" si="30"/>
        <v>6</v>
      </c>
      <c r="H36" s="201">
        <f t="shared" si="30"/>
        <v>0</v>
      </c>
      <c r="I36" s="201">
        <f t="shared" si="30"/>
        <v>0</v>
      </c>
      <c r="J36" s="201">
        <f t="shared" si="30"/>
        <v>0</v>
      </c>
      <c r="K36" s="201">
        <f t="shared" si="30"/>
        <v>0</v>
      </c>
      <c r="L36" s="201">
        <f t="shared" si="30"/>
        <v>0</v>
      </c>
      <c r="M36" s="201">
        <f t="shared" si="30"/>
        <v>0</v>
      </c>
      <c r="N36" s="201">
        <f t="shared" si="30"/>
        <v>45</v>
      </c>
      <c r="O36" s="201">
        <f t="shared" si="30"/>
        <v>135</v>
      </c>
      <c r="P36" s="201">
        <f t="shared" si="30"/>
        <v>0</v>
      </c>
      <c r="Q36" s="201">
        <f t="shared" si="30"/>
        <v>0</v>
      </c>
      <c r="R36" s="201">
        <f t="shared" si="30"/>
        <v>0</v>
      </c>
      <c r="S36" s="201">
        <f t="shared" si="30"/>
        <v>6</v>
      </c>
      <c r="U36" s="126" t="b">
        <f t="shared" si="27"/>
        <v>1</v>
      </c>
      <c r="V36" s="130"/>
      <c r="W36" s="126"/>
      <c r="X36" s="126" t="b">
        <f t="shared" si="28"/>
        <v>1</v>
      </c>
      <c r="Z36" s="126"/>
      <c r="AA36" s="126"/>
      <c r="AB36" s="126"/>
      <c r="AC36" s="126"/>
    </row>
    <row r="37" spans="1:30" ht="20.100000000000001" customHeight="1" thickBot="1" x14ac:dyDescent="0.35">
      <c r="A37" s="407" t="s">
        <v>73</v>
      </c>
      <c r="B37" s="407"/>
      <c r="C37" s="69">
        <f t="shared" ref="C37:S37" si="31">C27+C32+C36</f>
        <v>7</v>
      </c>
      <c r="D37" s="69">
        <f t="shared" si="31"/>
        <v>12</v>
      </c>
      <c r="E37" s="69">
        <f t="shared" si="31"/>
        <v>0</v>
      </c>
      <c r="F37" s="69">
        <f t="shared" si="31"/>
        <v>2700</v>
      </c>
      <c r="G37" s="69">
        <f t="shared" si="31"/>
        <v>90</v>
      </c>
      <c r="H37" s="69">
        <f t="shared" si="31"/>
        <v>504</v>
      </c>
      <c r="I37" s="69">
        <f t="shared" si="31"/>
        <v>194</v>
      </c>
      <c r="J37" s="69">
        <f t="shared" si="31"/>
        <v>64</v>
      </c>
      <c r="K37" s="69">
        <f t="shared" si="31"/>
        <v>246</v>
      </c>
      <c r="L37" s="69">
        <f t="shared" si="31"/>
        <v>0</v>
      </c>
      <c r="M37" s="69">
        <f t="shared" si="31"/>
        <v>126</v>
      </c>
      <c r="N37" s="69">
        <f t="shared" si="31"/>
        <v>255</v>
      </c>
      <c r="O37" s="69">
        <f t="shared" si="31"/>
        <v>1815</v>
      </c>
      <c r="P37" s="69">
        <f t="shared" si="31"/>
        <v>30</v>
      </c>
      <c r="Q37" s="69">
        <f t="shared" si="31"/>
        <v>23</v>
      </c>
      <c r="R37" s="69">
        <f t="shared" si="31"/>
        <v>16</v>
      </c>
      <c r="S37" s="69">
        <f t="shared" si="31"/>
        <v>21</v>
      </c>
      <c r="U37" s="126" t="b">
        <f t="shared" si="27"/>
        <v>1</v>
      </c>
      <c r="V37" s="130"/>
      <c r="W37" s="126"/>
      <c r="X37" s="126" t="b">
        <f t="shared" si="28"/>
        <v>1</v>
      </c>
      <c r="Z37" s="126"/>
      <c r="AA37" s="126"/>
      <c r="AB37" s="126"/>
      <c r="AC37" s="126"/>
    </row>
    <row r="38" spans="1:30" ht="30" customHeight="1" x14ac:dyDescent="0.3">
      <c r="A38" s="410" t="s">
        <v>66</v>
      </c>
      <c r="B38" s="411"/>
      <c r="C38" s="22"/>
      <c r="D38" s="22"/>
      <c r="E38" s="22"/>
      <c r="F38" s="22"/>
      <c r="G38" s="22"/>
      <c r="H38" s="22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105"/>
      <c r="U38" s="126"/>
      <c r="V38" s="130"/>
      <c r="W38" s="126"/>
      <c r="X38" s="126"/>
      <c r="Z38" s="126"/>
      <c r="AA38" s="126"/>
      <c r="AB38" s="126"/>
      <c r="AC38" s="126"/>
    </row>
    <row r="39" spans="1:30" ht="21.75" thickBot="1" x14ac:dyDescent="0.35">
      <c r="A39" s="408" t="s">
        <v>157</v>
      </c>
      <c r="B39" s="409"/>
      <c r="C39" s="409"/>
      <c r="D39" s="409"/>
      <c r="E39" s="409"/>
      <c r="F39" s="409"/>
      <c r="G39" s="409"/>
      <c r="H39" s="40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80"/>
      <c r="U39" s="126"/>
      <c r="V39" s="130"/>
      <c r="W39" s="126"/>
      <c r="X39" s="126"/>
      <c r="Z39" s="126"/>
      <c r="AA39" s="126"/>
      <c r="AB39" s="126"/>
      <c r="AC39" s="126"/>
    </row>
    <row r="40" spans="1:30" ht="20.100000000000001" customHeight="1" thickBot="1" x14ac:dyDescent="0.35">
      <c r="A40" s="263" t="s">
        <v>159</v>
      </c>
      <c r="B40" s="223" t="s">
        <v>158</v>
      </c>
      <c r="C40" s="77"/>
      <c r="D40" s="139" t="s">
        <v>118</v>
      </c>
      <c r="E40" s="76"/>
      <c r="F40" s="77">
        <f>G40*30</f>
        <v>900</v>
      </c>
      <c r="G40" s="76">
        <v>30</v>
      </c>
      <c r="H40" s="78">
        <f>L40+K40+I40+J40</f>
        <v>240</v>
      </c>
      <c r="I40" s="82">
        <v>120</v>
      </c>
      <c r="J40" s="82"/>
      <c r="K40" s="82">
        <v>120</v>
      </c>
      <c r="L40" s="83"/>
      <c r="M40" s="81">
        <v>60</v>
      </c>
      <c r="N40" s="83"/>
      <c r="O40" s="96">
        <f>F40-H40-M40-N40</f>
        <v>600</v>
      </c>
      <c r="P40" s="81"/>
      <c r="Q40" s="83">
        <v>7</v>
      </c>
      <c r="R40" s="81">
        <v>14</v>
      </c>
      <c r="S40" s="83">
        <v>9</v>
      </c>
      <c r="U40" s="126" t="b">
        <f t="shared" si="27"/>
        <v>1</v>
      </c>
      <c r="V40" s="130" t="b">
        <f t="shared" ref="V40:V41" si="32">G40*8=H40</f>
        <v>1</v>
      </c>
      <c r="W40" s="126" t="b">
        <f t="shared" ref="W40:W41" si="33">G40*2=M40</f>
        <v>1</v>
      </c>
      <c r="X40" s="126" t="b">
        <f t="shared" si="28"/>
        <v>1</v>
      </c>
      <c r="Z40" s="126">
        <f t="shared" ref="Z40" si="34">P40*8</f>
        <v>0</v>
      </c>
      <c r="AA40" s="126">
        <f t="shared" ref="AA40" si="35">Q40*8</f>
        <v>56</v>
      </c>
      <c r="AB40" s="126">
        <f t="shared" ref="AB40" si="36">R40*8</f>
        <v>112</v>
      </c>
      <c r="AC40" s="126">
        <f t="shared" ref="AC40" si="37">S40*8</f>
        <v>72</v>
      </c>
      <c r="AD40" s="25" t="b">
        <f t="shared" ref="AD40" si="38">Z40+AA40+AB40+AC40=H40</f>
        <v>1</v>
      </c>
    </row>
    <row r="41" spans="1:30" ht="20.100000000000001" customHeight="1" thickBot="1" x14ac:dyDescent="0.35">
      <c r="A41" s="407" t="s">
        <v>68</v>
      </c>
      <c r="B41" s="407"/>
      <c r="C41" s="69">
        <v>0</v>
      </c>
      <c r="D41" s="262">
        <v>7</v>
      </c>
      <c r="E41" s="69">
        <v>0</v>
      </c>
      <c r="F41" s="69">
        <f t="shared" ref="F41:S41" si="39">F40</f>
        <v>900</v>
      </c>
      <c r="G41" s="69">
        <f t="shared" si="39"/>
        <v>30</v>
      </c>
      <c r="H41" s="69">
        <f t="shared" si="39"/>
        <v>240</v>
      </c>
      <c r="I41" s="69">
        <f t="shared" si="39"/>
        <v>120</v>
      </c>
      <c r="J41" s="69">
        <f t="shared" si="39"/>
        <v>0</v>
      </c>
      <c r="K41" s="69">
        <f t="shared" si="39"/>
        <v>120</v>
      </c>
      <c r="L41" s="69">
        <f t="shared" si="39"/>
        <v>0</v>
      </c>
      <c r="M41" s="69">
        <f t="shared" si="39"/>
        <v>60</v>
      </c>
      <c r="N41" s="69">
        <f t="shared" si="39"/>
        <v>0</v>
      </c>
      <c r="O41" s="69">
        <f t="shared" si="39"/>
        <v>600</v>
      </c>
      <c r="P41" s="69">
        <f t="shared" si="39"/>
        <v>0</v>
      </c>
      <c r="Q41" s="69">
        <f t="shared" si="39"/>
        <v>7</v>
      </c>
      <c r="R41" s="69">
        <f t="shared" si="39"/>
        <v>14</v>
      </c>
      <c r="S41" s="69">
        <f t="shared" si="39"/>
        <v>9</v>
      </c>
      <c r="U41" s="126" t="b">
        <f t="shared" si="27"/>
        <v>1</v>
      </c>
      <c r="V41" s="130" t="b">
        <f t="shared" si="32"/>
        <v>1</v>
      </c>
      <c r="W41" s="126" t="b">
        <f t="shared" si="33"/>
        <v>1</v>
      </c>
      <c r="X41" s="126" t="b">
        <f t="shared" si="28"/>
        <v>1</v>
      </c>
      <c r="Z41" s="126"/>
      <c r="AA41" s="126"/>
      <c r="AB41" s="126"/>
      <c r="AC41" s="126"/>
    </row>
    <row r="42" spans="1:30" ht="28.9" customHeight="1" thickBot="1" x14ac:dyDescent="0.35">
      <c r="A42" s="412" t="s">
        <v>60</v>
      </c>
      <c r="B42" s="412"/>
      <c r="C42" s="222">
        <f t="shared" ref="C42:S42" si="40">C37+C41</f>
        <v>7</v>
      </c>
      <c r="D42" s="222">
        <f t="shared" si="40"/>
        <v>19</v>
      </c>
      <c r="E42" s="222">
        <f t="shared" si="40"/>
        <v>0</v>
      </c>
      <c r="F42" s="222">
        <f t="shared" si="40"/>
        <v>3600</v>
      </c>
      <c r="G42" s="222">
        <f t="shared" si="40"/>
        <v>120</v>
      </c>
      <c r="H42" s="222">
        <f t="shared" si="40"/>
        <v>744</v>
      </c>
      <c r="I42" s="222">
        <f t="shared" si="40"/>
        <v>314</v>
      </c>
      <c r="J42" s="222">
        <f t="shared" si="40"/>
        <v>64</v>
      </c>
      <c r="K42" s="222">
        <f t="shared" si="40"/>
        <v>366</v>
      </c>
      <c r="L42" s="222">
        <f t="shared" si="40"/>
        <v>0</v>
      </c>
      <c r="M42" s="222">
        <f t="shared" si="40"/>
        <v>186</v>
      </c>
      <c r="N42" s="222">
        <f t="shared" si="40"/>
        <v>255</v>
      </c>
      <c r="O42" s="222">
        <f t="shared" si="40"/>
        <v>2415</v>
      </c>
      <c r="P42" s="222">
        <f t="shared" si="40"/>
        <v>30</v>
      </c>
      <c r="Q42" s="222">
        <f t="shared" si="40"/>
        <v>30</v>
      </c>
      <c r="R42" s="222">
        <f t="shared" si="40"/>
        <v>30</v>
      </c>
      <c r="S42" s="222">
        <f t="shared" si="40"/>
        <v>30</v>
      </c>
      <c r="U42" s="126" t="b">
        <f t="shared" si="27"/>
        <v>1</v>
      </c>
      <c r="V42" s="130"/>
      <c r="W42" s="126"/>
      <c r="X42" s="126" t="b">
        <f t="shared" si="28"/>
        <v>1</v>
      </c>
      <c r="Z42" s="125">
        <f>SUM(Z12:Z40)</f>
        <v>240</v>
      </c>
      <c r="AA42" s="125">
        <f>SUM(AA12:AA40)</f>
        <v>289</v>
      </c>
      <c r="AB42" s="125">
        <f>SUM(AB12:AB40)</f>
        <v>192</v>
      </c>
      <c r="AC42" s="125">
        <f>SUM(AC12:AC40)</f>
        <v>72</v>
      </c>
      <c r="AD42" s="25" t="b">
        <f t="shared" ref="AD42" si="41">Z42+AA42+AB42+AC42=H42</f>
        <v>0</v>
      </c>
    </row>
    <row r="43" spans="1:30" x14ac:dyDescent="0.3">
      <c r="A43" s="23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Z43" s="248">
        <f>Z42/Z10</f>
        <v>13.333333333333334</v>
      </c>
      <c r="AA43" s="248">
        <f>AA42/AA10</f>
        <v>16.055555555555557</v>
      </c>
      <c r="AB43" s="248">
        <f>AB42/AB10</f>
        <v>12.8</v>
      </c>
      <c r="AC43" s="248">
        <f>AC42/AC10</f>
        <v>12</v>
      </c>
    </row>
    <row r="44" spans="1:30" x14ac:dyDescent="0.3">
      <c r="A44" s="84" t="s">
        <v>85</v>
      </c>
      <c r="B44" s="85"/>
      <c r="C44" s="85"/>
      <c r="D44" s="85"/>
      <c r="E44" s="85"/>
      <c r="F44" s="85"/>
      <c r="G44" s="85"/>
      <c r="H44" s="85"/>
      <c r="I44" s="85"/>
      <c r="J44" s="84"/>
      <c r="K44" s="86"/>
      <c r="L44" s="86"/>
      <c r="M44" s="84"/>
      <c r="N44" s="84"/>
      <c r="O44" s="84"/>
      <c r="P44" s="84"/>
      <c r="Q44" s="84"/>
      <c r="R44" s="87"/>
      <c r="S44" s="87"/>
      <c r="AD44" s="131"/>
    </row>
    <row r="45" spans="1:30" x14ac:dyDescent="0.3">
      <c r="A45" s="413" t="s">
        <v>86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5"/>
      <c r="O45" s="88" t="s">
        <v>0</v>
      </c>
      <c r="P45" s="89" t="s">
        <v>87</v>
      </c>
      <c r="Q45" s="89" t="s">
        <v>88</v>
      </c>
      <c r="R45" s="89" t="s">
        <v>89</v>
      </c>
      <c r="S45" s="89" t="s">
        <v>90</v>
      </c>
    </row>
    <row r="46" spans="1:30" x14ac:dyDescent="0.3">
      <c r="A46" s="416" t="s">
        <v>91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8"/>
      <c r="O46" s="224">
        <f>AVERAGE(P46:S46)</f>
        <v>13.547222222222224</v>
      </c>
      <c r="P46" s="225">
        <f>Z43</f>
        <v>13.333333333333334</v>
      </c>
      <c r="Q46" s="225">
        <f>AA43</f>
        <v>16.055555555555557</v>
      </c>
      <c r="R46" s="225">
        <f>AB43</f>
        <v>12.8</v>
      </c>
      <c r="S46" s="225">
        <f>AC43</f>
        <v>12</v>
      </c>
    </row>
    <row r="47" spans="1:30" x14ac:dyDescent="0.3">
      <c r="A47" s="416" t="s">
        <v>92</v>
      </c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8"/>
      <c r="O47" s="224">
        <f>SUM(P47:S47)</f>
        <v>120</v>
      </c>
      <c r="P47" s="225">
        <f>P42</f>
        <v>30</v>
      </c>
      <c r="Q47" s="225">
        <f>Q42</f>
        <v>30</v>
      </c>
      <c r="R47" s="225">
        <f>R42</f>
        <v>30</v>
      </c>
      <c r="S47" s="225">
        <f>S42</f>
        <v>30</v>
      </c>
    </row>
    <row r="48" spans="1:30" x14ac:dyDescent="0.3">
      <c r="A48" s="420" t="s">
        <v>93</v>
      </c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224">
        <f t="shared" ref="O48:O53" si="42">SUM(P48:S48)</f>
        <v>7</v>
      </c>
      <c r="P48" s="187">
        <v>3</v>
      </c>
      <c r="Q48" s="187">
        <v>3</v>
      </c>
      <c r="R48" s="187">
        <v>1</v>
      </c>
      <c r="S48" s="187">
        <v>0</v>
      </c>
    </row>
    <row r="49" spans="1:242" x14ac:dyDescent="0.3">
      <c r="A49" s="420" t="s">
        <v>94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224">
        <f t="shared" si="42"/>
        <v>19</v>
      </c>
      <c r="P49" s="187">
        <v>4</v>
      </c>
      <c r="Q49" s="187">
        <v>4</v>
      </c>
      <c r="R49" s="187">
        <v>6</v>
      </c>
      <c r="S49" s="187">
        <v>5</v>
      </c>
    </row>
    <row r="50" spans="1:242" x14ac:dyDescent="0.3">
      <c r="A50" s="419" t="s">
        <v>160</v>
      </c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224">
        <f t="shared" si="42"/>
        <v>10</v>
      </c>
      <c r="P50" s="187"/>
      <c r="Q50" s="187"/>
      <c r="R50" s="187">
        <v>4</v>
      </c>
      <c r="S50" s="226">
        <v>6</v>
      </c>
    </row>
    <row r="51" spans="1:242" x14ac:dyDescent="0.3">
      <c r="A51" s="419" t="s">
        <v>161</v>
      </c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224">
        <f t="shared" si="42"/>
        <v>4</v>
      </c>
      <c r="P51" s="187"/>
      <c r="Q51" s="187"/>
      <c r="R51" s="187"/>
      <c r="S51" s="187">
        <v>4</v>
      </c>
    </row>
    <row r="52" spans="1:242" x14ac:dyDescent="0.3">
      <c r="A52" s="419" t="s">
        <v>165</v>
      </c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224">
        <f t="shared" ref="O52" si="43">SUM(P52:S52)</f>
        <v>3</v>
      </c>
      <c r="P52" s="187"/>
      <c r="Q52" s="187"/>
      <c r="R52" s="187"/>
      <c r="S52" s="187">
        <v>3</v>
      </c>
    </row>
    <row r="53" spans="1:242" x14ac:dyDescent="0.3">
      <c r="A53" s="419" t="s">
        <v>162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224">
        <f t="shared" si="42"/>
        <v>1</v>
      </c>
      <c r="P53" s="187"/>
      <c r="Q53" s="187"/>
      <c r="R53" s="187"/>
      <c r="S53" s="226">
        <v>1</v>
      </c>
    </row>
    <row r="54" spans="1:242" x14ac:dyDescent="0.3">
      <c r="A54" s="90"/>
      <c r="B54" s="21"/>
      <c r="C54" s="91"/>
      <c r="D54" s="92"/>
      <c r="E54" s="84"/>
      <c r="F54" s="84"/>
      <c r="G54" s="84"/>
      <c r="H54" s="84"/>
      <c r="I54" s="86"/>
      <c r="J54" s="87"/>
      <c r="K54" s="87"/>
      <c r="L54" s="84"/>
      <c r="M54" s="84"/>
      <c r="N54" s="84"/>
      <c r="O54" s="84"/>
      <c r="P54" s="84"/>
      <c r="Q54" s="87"/>
      <c r="R54" s="87"/>
      <c r="S54" s="87"/>
    </row>
    <row r="55" spans="1:242" s="245" customFormat="1" ht="19.899999999999999" customHeight="1" x14ac:dyDescent="0.25">
      <c r="A55" s="238" t="s">
        <v>194</v>
      </c>
      <c r="B55" s="239"/>
      <c r="C55" s="240"/>
      <c r="D55" s="241"/>
      <c r="E55" s="241"/>
      <c r="F55" s="241"/>
      <c r="G55" s="241"/>
      <c r="H55" s="242"/>
      <c r="I55" s="243"/>
      <c r="J55" s="243"/>
      <c r="K55" s="241"/>
      <c r="L55" s="241"/>
      <c r="M55" s="241"/>
      <c r="N55" s="241"/>
      <c r="O55" s="241"/>
      <c r="P55" s="241"/>
      <c r="Q55" s="243"/>
      <c r="R55" s="243"/>
      <c r="S55" s="243"/>
      <c r="T55" s="243"/>
      <c r="U55" s="243"/>
      <c r="V55" s="243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244"/>
      <c r="DE55" s="244"/>
      <c r="DF55" s="244"/>
      <c r="DG55" s="244"/>
      <c r="DH55" s="244"/>
      <c r="DI55" s="244"/>
      <c r="DJ55" s="244"/>
      <c r="DK55" s="244"/>
      <c r="DL55" s="244"/>
      <c r="DM55" s="244"/>
      <c r="DN55" s="244"/>
      <c r="DO55" s="244"/>
      <c r="DP55" s="244"/>
      <c r="DQ55" s="244"/>
      <c r="DR55" s="244"/>
      <c r="DS55" s="244"/>
      <c r="DT55" s="244"/>
      <c r="DU55" s="244"/>
      <c r="DV55" s="244"/>
      <c r="DW55" s="244"/>
      <c r="DX55" s="244"/>
      <c r="DY55" s="244"/>
      <c r="DZ55" s="244"/>
      <c r="EA55" s="244"/>
      <c r="EB55" s="244"/>
      <c r="EC55" s="244"/>
      <c r="ED55" s="244"/>
      <c r="EE55" s="244"/>
      <c r="EF55" s="244"/>
      <c r="EG55" s="244"/>
      <c r="EH55" s="244"/>
      <c r="EI55" s="244"/>
      <c r="EJ55" s="244"/>
      <c r="EK55" s="244"/>
      <c r="EL55" s="244"/>
      <c r="EM55" s="244"/>
      <c r="EN55" s="244"/>
      <c r="EO55" s="244"/>
      <c r="EP55" s="244"/>
      <c r="EQ55" s="244"/>
      <c r="ER55" s="244"/>
      <c r="ES55" s="244"/>
      <c r="ET55" s="244"/>
      <c r="EU55" s="244"/>
      <c r="EV55" s="244"/>
      <c r="EW55" s="244"/>
      <c r="EX55" s="244"/>
      <c r="EY55" s="244"/>
      <c r="EZ55" s="244"/>
      <c r="FA55" s="244"/>
      <c r="FB55" s="244"/>
      <c r="FC55" s="244"/>
      <c r="FD55" s="244"/>
      <c r="FE55" s="244"/>
      <c r="FF55" s="244"/>
      <c r="FG55" s="244"/>
      <c r="FH55" s="244"/>
      <c r="FI55" s="244"/>
      <c r="FJ55" s="244"/>
      <c r="FK55" s="244"/>
      <c r="FL55" s="244"/>
      <c r="FM55" s="244"/>
      <c r="FN55" s="244"/>
      <c r="FO55" s="244"/>
      <c r="FP55" s="244"/>
      <c r="FQ55" s="244"/>
      <c r="FR55" s="244"/>
      <c r="FS55" s="244"/>
      <c r="FT55" s="244"/>
      <c r="FU55" s="244"/>
      <c r="FV55" s="244"/>
      <c r="FW55" s="244"/>
      <c r="FX55" s="244"/>
      <c r="FY55" s="244"/>
      <c r="FZ55" s="244"/>
      <c r="GA55" s="244"/>
      <c r="GB55" s="244"/>
      <c r="GC55" s="244"/>
      <c r="GD55" s="244"/>
      <c r="GE55" s="244"/>
      <c r="GF55" s="244"/>
      <c r="GG55" s="244"/>
      <c r="GH55" s="244"/>
      <c r="GI55" s="244"/>
      <c r="GJ55" s="244"/>
      <c r="GK55" s="244"/>
      <c r="GL55" s="244"/>
      <c r="GM55" s="244"/>
      <c r="GN55" s="244"/>
      <c r="GO55" s="244"/>
      <c r="GP55" s="244"/>
      <c r="GQ55" s="244"/>
      <c r="GR55" s="244"/>
      <c r="GS55" s="244"/>
      <c r="GT55" s="244"/>
      <c r="GU55" s="244"/>
      <c r="GV55" s="244"/>
      <c r="GW55" s="244"/>
      <c r="GX55" s="244"/>
      <c r="GY55" s="244"/>
      <c r="GZ55" s="244"/>
      <c r="HA55" s="244"/>
      <c r="HB55" s="244"/>
      <c r="HC55" s="244"/>
      <c r="HD55" s="244"/>
      <c r="HE55" s="244"/>
      <c r="HF55" s="244"/>
      <c r="HG55" s="244"/>
      <c r="HH55" s="244"/>
      <c r="HI55" s="244"/>
      <c r="HJ55" s="244"/>
      <c r="HK55" s="244"/>
      <c r="HL55" s="244"/>
      <c r="HM55" s="244"/>
      <c r="HN55" s="244"/>
      <c r="HO55" s="244"/>
      <c r="HP55" s="244"/>
      <c r="HQ55" s="244"/>
      <c r="HR55" s="244"/>
      <c r="HS55" s="244"/>
      <c r="HT55" s="244"/>
      <c r="HU55" s="244"/>
      <c r="HV55" s="244"/>
      <c r="HW55" s="244"/>
      <c r="HX55" s="244"/>
      <c r="HY55" s="244"/>
      <c r="HZ55" s="244"/>
      <c r="IA55" s="244"/>
      <c r="IB55" s="244"/>
      <c r="IC55" s="244"/>
      <c r="ID55" s="244"/>
      <c r="IE55" s="244"/>
      <c r="IF55" s="244"/>
      <c r="IG55" s="244"/>
      <c r="IH55" s="244"/>
    </row>
    <row r="56" spans="1:242" s="245" customFormat="1" ht="19.899999999999999" customHeight="1" x14ac:dyDescent="0.25">
      <c r="A56" s="238" t="s">
        <v>193</v>
      </c>
      <c r="B56" s="239"/>
      <c r="C56" s="240"/>
      <c r="D56" s="241"/>
      <c r="E56" s="241"/>
      <c r="F56" s="241"/>
      <c r="G56" s="241"/>
      <c r="H56" s="242"/>
      <c r="I56" s="243"/>
      <c r="J56" s="243"/>
      <c r="K56" s="241"/>
      <c r="L56" s="241"/>
      <c r="M56" s="241"/>
      <c r="N56" s="241"/>
      <c r="O56" s="241"/>
      <c r="P56" s="241"/>
      <c r="Q56" s="243"/>
      <c r="R56" s="243"/>
      <c r="S56" s="243"/>
      <c r="T56" s="243"/>
      <c r="U56" s="243"/>
      <c r="V56" s="243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244"/>
      <c r="DD56" s="244"/>
      <c r="DE56" s="244"/>
      <c r="DF56" s="244"/>
      <c r="DG56" s="244"/>
      <c r="DH56" s="244"/>
      <c r="DI56" s="244"/>
      <c r="DJ56" s="244"/>
      <c r="DK56" s="244"/>
      <c r="DL56" s="244"/>
      <c r="DM56" s="244"/>
      <c r="DN56" s="244"/>
      <c r="DO56" s="244"/>
      <c r="DP56" s="244"/>
      <c r="DQ56" s="244"/>
      <c r="DR56" s="244"/>
      <c r="DS56" s="244"/>
      <c r="DT56" s="244"/>
      <c r="DU56" s="244"/>
      <c r="DV56" s="244"/>
      <c r="DW56" s="244"/>
      <c r="DX56" s="244"/>
      <c r="DY56" s="244"/>
      <c r="DZ56" s="244"/>
      <c r="EA56" s="244"/>
      <c r="EB56" s="244"/>
      <c r="EC56" s="244"/>
      <c r="ED56" s="244"/>
      <c r="EE56" s="244"/>
      <c r="EF56" s="244"/>
      <c r="EG56" s="244"/>
      <c r="EH56" s="244"/>
      <c r="EI56" s="244"/>
      <c r="EJ56" s="244"/>
      <c r="EK56" s="244"/>
      <c r="EL56" s="244"/>
      <c r="EM56" s="244"/>
      <c r="EN56" s="244"/>
      <c r="EO56" s="244"/>
      <c r="EP56" s="244"/>
      <c r="EQ56" s="244"/>
      <c r="ER56" s="244"/>
      <c r="ES56" s="244"/>
      <c r="ET56" s="244"/>
      <c r="EU56" s="244"/>
      <c r="EV56" s="244"/>
      <c r="EW56" s="244"/>
      <c r="EX56" s="244"/>
      <c r="EY56" s="244"/>
      <c r="EZ56" s="244"/>
      <c r="FA56" s="244"/>
      <c r="FB56" s="244"/>
      <c r="FC56" s="244"/>
      <c r="FD56" s="244"/>
      <c r="FE56" s="244"/>
      <c r="FF56" s="244"/>
      <c r="FG56" s="244"/>
      <c r="FH56" s="244"/>
      <c r="FI56" s="244"/>
      <c r="FJ56" s="244"/>
      <c r="FK56" s="244"/>
      <c r="FL56" s="244"/>
      <c r="FM56" s="244"/>
      <c r="FN56" s="244"/>
      <c r="FO56" s="244"/>
      <c r="FP56" s="244"/>
      <c r="FQ56" s="244"/>
      <c r="FR56" s="244"/>
      <c r="FS56" s="244"/>
      <c r="FT56" s="244"/>
      <c r="FU56" s="244"/>
      <c r="FV56" s="244"/>
      <c r="FW56" s="244"/>
      <c r="FX56" s="244"/>
      <c r="FY56" s="244"/>
      <c r="FZ56" s="244"/>
      <c r="GA56" s="244"/>
      <c r="GB56" s="244"/>
      <c r="GC56" s="244"/>
      <c r="GD56" s="244"/>
      <c r="GE56" s="244"/>
      <c r="GF56" s="244"/>
      <c r="GG56" s="244"/>
      <c r="GH56" s="244"/>
      <c r="GI56" s="244"/>
      <c r="GJ56" s="244"/>
      <c r="GK56" s="244"/>
      <c r="GL56" s="244"/>
      <c r="GM56" s="244"/>
      <c r="GN56" s="244"/>
      <c r="GO56" s="244"/>
      <c r="GP56" s="244"/>
      <c r="GQ56" s="244"/>
      <c r="GR56" s="244"/>
      <c r="GS56" s="244"/>
      <c r="GT56" s="244"/>
      <c r="GU56" s="244"/>
      <c r="GV56" s="244"/>
      <c r="GW56" s="244"/>
      <c r="GX56" s="244"/>
      <c r="GY56" s="244"/>
      <c r="GZ56" s="244"/>
      <c r="HA56" s="244"/>
      <c r="HB56" s="244"/>
      <c r="HC56" s="244"/>
      <c r="HD56" s="244"/>
      <c r="HE56" s="244"/>
      <c r="HF56" s="244"/>
      <c r="HG56" s="244"/>
      <c r="HH56" s="244"/>
      <c r="HI56" s="244"/>
      <c r="HJ56" s="244"/>
      <c r="HK56" s="244"/>
      <c r="HL56" s="244"/>
      <c r="HM56" s="244"/>
      <c r="HN56" s="244"/>
      <c r="HO56" s="244"/>
      <c r="HP56" s="244"/>
      <c r="HQ56" s="244"/>
      <c r="HR56" s="244"/>
      <c r="HS56" s="244"/>
      <c r="HT56" s="244"/>
      <c r="HU56" s="244"/>
      <c r="HV56" s="244"/>
      <c r="HW56" s="244"/>
      <c r="HX56" s="244"/>
      <c r="HY56" s="244"/>
      <c r="HZ56" s="244"/>
      <c r="IA56" s="244"/>
      <c r="IB56" s="244"/>
      <c r="IC56" s="244"/>
      <c r="ID56" s="244"/>
      <c r="IE56" s="244"/>
      <c r="IF56" s="244"/>
      <c r="IG56" s="244"/>
      <c r="IH56" s="244"/>
    </row>
    <row r="57" spans="1:242" x14ac:dyDescent="0.3">
      <c r="A57" s="90"/>
      <c r="B57" s="185"/>
      <c r="C57" s="91"/>
      <c r="D57" s="92"/>
      <c r="E57" s="84"/>
      <c r="F57" s="84"/>
      <c r="G57" s="84"/>
      <c r="H57" s="84"/>
      <c r="I57" s="86"/>
      <c r="J57" s="87"/>
      <c r="K57" s="87"/>
      <c r="L57" s="84"/>
      <c r="M57" s="84"/>
      <c r="N57" s="84"/>
      <c r="O57" s="84"/>
      <c r="P57" s="84"/>
      <c r="Q57" s="87"/>
      <c r="R57" s="87"/>
      <c r="S57" s="87"/>
    </row>
    <row r="58" spans="1:242" s="138" customFormat="1" x14ac:dyDescent="0.3">
      <c r="A58" s="229" t="s">
        <v>99</v>
      </c>
      <c r="B58" s="230"/>
      <c r="C58" s="93"/>
      <c r="D58" s="93"/>
      <c r="E58" s="93"/>
      <c r="F58" s="93"/>
      <c r="G58" s="93"/>
      <c r="H58" s="93"/>
      <c r="I58" s="93"/>
      <c r="J58" s="421" t="s">
        <v>38</v>
      </c>
      <c r="K58" s="421"/>
      <c r="L58" s="421"/>
      <c r="M58" s="421"/>
      <c r="N58" s="421"/>
      <c r="O58" s="421"/>
      <c r="P58" s="421"/>
      <c r="Q58" s="230"/>
      <c r="R58" s="230"/>
      <c r="S58" s="231"/>
    </row>
    <row r="59" spans="1:242" s="138" customFormat="1" x14ac:dyDescent="0.3">
      <c r="A59" s="232" t="s">
        <v>164</v>
      </c>
      <c r="B59" s="230"/>
      <c r="C59" s="93"/>
      <c r="D59" s="93"/>
      <c r="E59" s="93"/>
      <c r="F59" s="93"/>
      <c r="G59" s="93"/>
      <c r="H59" s="93"/>
      <c r="I59" s="93"/>
      <c r="J59" s="421" t="s">
        <v>41</v>
      </c>
      <c r="K59" s="421"/>
      <c r="L59" s="421"/>
      <c r="M59" s="421"/>
      <c r="N59" s="421"/>
      <c r="O59" s="421"/>
      <c r="P59" s="421"/>
      <c r="Q59" s="230"/>
      <c r="R59" s="230"/>
      <c r="S59" s="231"/>
    </row>
    <row r="60" spans="1:242" s="138" customFormat="1" x14ac:dyDescent="0.3">
      <c r="A60" s="233"/>
      <c r="B60" s="230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231"/>
    </row>
    <row r="61" spans="1:242" s="138" customFormat="1" x14ac:dyDescent="0.3">
      <c r="A61" s="232" t="s">
        <v>163</v>
      </c>
      <c r="B61" s="234"/>
      <c r="C61" s="235"/>
      <c r="D61" s="235"/>
      <c r="E61" s="235"/>
      <c r="F61" s="235"/>
      <c r="G61" s="236"/>
      <c r="H61" s="235"/>
      <c r="I61" s="235"/>
      <c r="J61" s="237" t="s">
        <v>121</v>
      </c>
      <c r="K61" s="230"/>
      <c r="L61" s="230"/>
      <c r="M61" s="230"/>
      <c r="N61" s="237" t="s">
        <v>170</v>
      </c>
      <c r="O61" s="230"/>
      <c r="P61" s="230"/>
      <c r="Q61" s="230"/>
      <c r="R61" s="230"/>
      <c r="S61" s="231"/>
    </row>
    <row r="63" spans="1:242" x14ac:dyDescent="0.3">
      <c r="A63" s="25" t="s">
        <v>171</v>
      </c>
    </row>
  </sheetData>
  <autoFilter ref="A11:IH42">
    <filterColumn colId="0" showButton="0"/>
  </autoFilter>
  <mergeCells count="54">
    <mergeCell ref="J58:P58"/>
    <mergeCell ref="J59:P59"/>
    <mergeCell ref="A47:N47"/>
    <mergeCell ref="A48:N48"/>
    <mergeCell ref="A49:N49"/>
    <mergeCell ref="A50:N50"/>
    <mergeCell ref="A42:B42"/>
    <mergeCell ref="A45:N45"/>
    <mergeCell ref="A46:N46"/>
    <mergeCell ref="A51:N51"/>
    <mergeCell ref="A53:N53"/>
    <mergeCell ref="A52:N52"/>
    <mergeCell ref="C34:C35"/>
    <mergeCell ref="A36:B36"/>
    <mergeCell ref="A37:B37"/>
    <mergeCell ref="A39:H39"/>
    <mergeCell ref="A41:B41"/>
    <mergeCell ref="A38:B38"/>
    <mergeCell ref="A27:B27"/>
    <mergeCell ref="A28:B28"/>
    <mergeCell ref="A32:B32"/>
    <mergeCell ref="A33:B33"/>
    <mergeCell ref="A34:A35"/>
    <mergeCell ref="G6:G8"/>
    <mergeCell ref="H6:L6"/>
    <mergeCell ref="M6:N6"/>
    <mergeCell ref="A11:B11"/>
    <mergeCell ref="O6:O8"/>
    <mergeCell ref="C7:C8"/>
    <mergeCell ref="D7:D8"/>
    <mergeCell ref="E7:E8"/>
    <mergeCell ref="H7:H8"/>
    <mergeCell ref="I7:I8"/>
    <mergeCell ref="K7:K8"/>
    <mergeCell ref="L7:L8"/>
    <mergeCell ref="M7:M8"/>
    <mergeCell ref="N7:N8"/>
    <mergeCell ref="J7:J8"/>
    <mergeCell ref="Y1:AQ1"/>
    <mergeCell ref="A1:P1"/>
    <mergeCell ref="A24:A26"/>
    <mergeCell ref="P7:S7"/>
    <mergeCell ref="A10:B10"/>
    <mergeCell ref="A2:S2"/>
    <mergeCell ref="A4:A8"/>
    <mergeCell ref="B4:B8"/>
    <mergeCell ref="C4:E6"/>
    <mergeCell ref="F4:O4"/>
    <mergeCell ref="P4:S4"/>
    <mergeCell ref="F5:G5"/>
    <mergeCell ref="H5:O5"/>
    <mergeCell ref="P5:Q5"/>
    <mergeCell ref="R5:S5"/>
    <mergeCell ref="F6:F8"/>
  </mergeCells>
  <phoneticPr fontId="12" type="noConversion"/>
  <conditionalFormatting sqref="U12:X22 U27:X42">
    <cfRule type="containsText" dxfId="3" priority="4" operator="containsText" text="FALSE">
      <formula>NOT(ISERROR(SEARCH("FALSE",U12)))</formula>
    </cfRule>
  </conditionalFormatting>
  <conditionalFormatting sqref="U26:X26">
    <cfRule type="containsText" dxfId="2" priority="2" operator="containsText" text="FALSE">
      <formula>NOT(ISERROR(SEARCH("FALSE",U26)))</formula>
    </cfRule>
  </conditionalFormatting>
  <conditionalFormatting sqref="T23:X25">
    <cfRule type="containsText" dxfId="1" priority="1" operator="containsText" text="FALSE">
      <formula>NOT(ISERROR(SEARCH("FALSE",T23)))</formula>
    </cfRule>
  </conditionalFormatting>
  <pageMargins left="0.47244094488188981" right="0.19685039370078741" top="0.39370078740157483" bottom="0.39370078740157483" header="0.31496062992125984" footer="0.31496062992125984"/>
  <pageSetup paperSize="9" scale="56" fitToHeight="2" orientation="landscape" r:id="rId1"/>
  <rowBreaks count="1" manualBreakCount="1">
    <brk id="4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zoomScale="70" zoomScaleNormal="70" zoomScaleSheetLayoutView="55" workbookViewId="0">
      <selection activeCell="B4" sqref="B4:B8"/>
    </sheetView>
  </sheetViews>
  <sheetFormatPr defaultColWidth="8.85546875" defaultRowHeight="18.75" x14ac:dyDescent="0.3"/>
  <cols>
    <col min="1" max="1" width="17" style="25" customWidth="1"/>
    <col min="2" max="2" width="73.28515625" style="25" customWidth="1"/>
    <col min="3" max="5" width="8.85546875" style="25"/>
    <col min="6" max="6" width="8.85546875" style="25" customWidth="1"/>
    <col min="7" max="21" width="8.85546875" style="25"/>
    <col min="22" max="22" width="11" style="25" bestFit="1" customWidth="1"/>
    <col min="23" max="23" width="12.7109375" style="25" bestFit="1" customWidth="1"/>
    <col min="24" max="16384" width="8.85546875" style="25"/>
  </cols>
  <sheetData>
    <row r="1" spans="1:29" x14ac:dyDescent="0.3">
      <c r="A1" s="422" t="s">
        <v>213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</row>
    <row r="2" spans="1:29" x14ac:dyDescent="0.3">
      <c r="A2" s="353" t="s">
        <v>44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29" ht="19.5" thickBo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29" s="26" customFormat="1" ht="42" customHeight="1" thickBot="1" x14ac:dyDescent="0.3">
      <c r="A4" s="448" t="s">
        <v>96</v>
      </c>
      <c r="B4" s="452" t="s">
        <v>45</v>
      </c>
      <c r="C4" s="456" t="s">
        <v>46</v>
      </c>
      <c r="D4" s="457"/>
      <c r="E4" s="457"/>
      <c r="F4" s="462" t="s">
        <v>47</v>
      </c>
      <c r="G4" s="463"/>
      <c r="H4" s="463"/>
      <c r="I4" s="463"/>
      <c r="J4" s="463"/>
      <c r="K4" s="463"/>
      <c r="L4" s="463"/>
      <c r="M4" s="463"/>
      <c r="N4" s="463"/>
      <c r="O4" s="463"/>
      <c r="P4" s="464" t="s">
        <v>61</v>
      </c>
      <c r="Q4" s="465"/>
      <c r="R4" s="465"/>
      <c r="S4" s="466"/>
    </row>
    <row r="5" spans="1:29" s="26" customFormat="1" ht="38.25" customHeight="1" thickBot="1" x14ac:dyDescent="0.3">
      <c r="A5" s="449"/>
      <c r="B5" s="453"/>
      <c r="C5" s="458"/>
      <c r="D5" s="459"/>
      <c r="E5" s="459"/>
      <c r="F5" s="448" t="s">
        <v>48</v>
      </c>
      <c r="G5" s="452"/>
      <c r="H5" s="467" t="s">
        <v>49</v>
      </c>
      <c r="I5" s="463"/>
      <c r="J5" s="463"/>
      <c r="K5" s="463"/>
      <c r="L5" s="463"/>
      <c r="M5" s="463"/>
      <c r="N5" s="463"/>
      <c r="O5" s="463"/>
      <c r="P5" s="448" t="s">
        <v>70</v>
      </c>
      <c r="Q5" s="452"/>
      <c r="R5" s="468" t="s">
        <v>116</v>
      </c>
      <c r="S5" s="452"/>
    </row>
    <row r="6" spans="1:29" s="26" customFormat="1" ht="74.25" customHeight="1" x14ac:dyDescent="0.3">
      <c r="A6" s="449"/>
      <c r="B6" s="453"/>
      <c r="C6" s="460"/>
      <c r="D6" s="461"/>
      <c r="E6" s="461"/>
      <c r="F6" s="430" t="s">
        <v>50</v>
      </c>
      <c r="G6" s="433" t="s">
        <v>51</v>
      </c>
      <c r="H6" s="436" t="s">
        <v>52</v>
      </c>
      <c r="I6" s="437"/>
      <c r="J6" s="437"/>
      <c r="K6" s="437"/>
      <c r="L6" s="437"/>
      <c r="M6" s="436" t="s">
        <v>53</v>
      </c>
      <c r="N6" s="438"/>
      <c r="O6" s="439" t="s">
        <v>54</v>
      </c>
      <c r="P6" s="27">
        <v>1</v>
      </c>
      <c r="Q6" s="28">
        <v>2</v>
      </c>
      <c r="R6" s="27">
        <v>3</v>
      </c>
      <c r="S6" s="28">
        <v>4</v>
      </c>
    </row>
    <row r="7" spans="1:29" s="26" customFormat="1" ht="37.5" customHeight="1" x14ac:dyDescent="0.25">
      <c r="A7" s="450"/>
      <c r="B7" s="454"/>
      <c r="C7" s="431" t="s">
        <v>55</v>
      </c>
      <c r="D7" s="470" t="s">
        <v>56</v>
      </c>
      <c r="E7" s="434" t="s">
        <v>57</v>
      </c>
      <c r="F7" s="431"/>
      <c r="G7" s="434"/>
      <c r="H7" s="444" t="s">
        <v>0</v>
      </c>
      <c r="I7" s="442" t="s">
        <v>34</v>
      </c>
      <c r="J7" s="442" t="s">
        <v>35</v>
      </c>
      <c r="K7" s="442" t="s">
        <v>36</v>
      </c>
      <c r="L7" s="442" t="s">
        <v>37</v>
      </c>
      <c r="M7" s="444" t="s">
        <v>58</v>
      </c>
      <c r="N7" s="446" t="s">
        <v>59</v>
      </c>
      <c r="O7" s="440"/>
      <c r="P7" s="473" t="s">
        <v>63</v>
      </c>
      <c r="Q7" s="474"/>
      <c r="R7" s="474"/>
      <c r="S7" s="475"/>
    </row>
    <row r="8" spans="1:29" s="26" customFormat="1" ht="68.45" customHeight="1" thickBot="1" x14ac:dyDescent="0.3">
      <c r="A8" s="451"/>
      <c r="B8" s="455"/>
      <c r="C8" s="469"/>
      <c r="D8" s="471"/>
      <c r="E8" s="472"/>
      <c r="F8" s="432"/>
      <c r="G8" s="435"/>
      <c r="H8" s="445"/>
      <c r="I8" s="443"/>
      <c r="J8" s="443"/>
      <c r="K8" s="443"/>
      <c r="L8" s="443"/>
      <c r="M8" s="445"/>
      <c r="N8" s="447"/>
      <c r="O8" s="441"/>
      <c r="P8" s="29">
        <v>17</v>
      </c>
      <c r="Q8" s="30">
        <v>17</v>
      </c>
      <c r="R8" s="29">
        <v>9</v>
      </c>
      <c r="S8" s="30">
        <v>9</v>
      </c>
    </row>
    <row r="9" spans="1:29" s="32" customFormat="1" ht="19.5" thickBot="1" x14ac:dyDescent="0.3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127"/>
      <c r="U9" s="123"/>
      <c r="V9" s="123"/>
      <c r="W9" s="123"/>
      <c r="X9" s="123"/>
      <c r="Y9" s="123"/>
    </row>
    <row r="10" spans="1:29" ht="18" customHeight="1" x14ac:dyDescent="0.3">
      <c r="A10" s="103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104"/>
      <c r="U10" s="126"/>
      <c r="V10" s="130"/>
      <c r="W10" s="126"/>
      <c r="X10" s="126"/>
      <c r="Z10" s="126"/>
      <c r="AA10" s="126"/>
      <c r="AB10" s="126"/>
      <c r="AC10" s="126"/>
    </row>
    <row r="11" spans="1:29" ht="18" customHeight="1" x14ac:dyDescent="0.3">
      <c r="A11" s="424" t="s">
        <v>66</v>
      </c>
      <c r="B11" s="425"/>
      <c r="C11" s="22"/>
      <c r="D11" s="22"/>
      <c r="E11" s="22"/>
      <c r="F11" s="22"/>
      <c r="G11" s="22"/>
      <c r="H11" s="2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105"/>
      <c r="U11" s="126"/>
      <c r="V11" s="130"/>
      <c r="W11" s="126"/>
      <c r="X11" s="126"/>
      <c r="Z11" s="126"/>
      <c r="AA11" s="126"/>
      <c r="AB11" s="126"/>
      <c r="AC11" s="126"/>
    </row>
    <row r="12" spans="1:29" ht="18" customHeight="1" x14ac:dyDescent="0.3">
      <c r="A12" s="106"/>
      <c r="B12" s="22"/>
      <c r="C12" s="22"/>
      <c r="D12" s="22"/>
      <c r="E12" s="22"/>
      <c r="F12" s="22"/>
      <c r="G12" s="22"/>
      <c r="H12" s="22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105"/>
      <c r="U12" s="126"/>
      <c r="V12" s="130"/>
      <c r="W12" s="126"/>
      <c r="X12" s="126"/>
      <c r="Z12" s="126"/>
      <c r="AA12" s="126"/>
      <c r="AB12" s="126"/>
      <c r="AC12" s="126"/>
    </row>
    <row r="13" spans="1:29" ht="18" customHeight="1" x14ac:dyDescent="0.3">
      <c r="A13" s="426" t="s">
        <v>67</v>
      </c>
      <c r="B13" s="427"/>
      <c r="C13" s="22"/>
      <c r="D13" s="22"/>
      <c r="E13" s="22"/>
      <c r="F13" s="22"/>
      <c r="G13" s="22"/>
      <c r="H13" s="22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105"/>
      <c r="U13" s="126"/>
      <c r="V13" s="130"/>
      <c r="W13" s="126"/>
      <c r="X13" s="126"/>
      <c r="Z13" s="126"/>
      <c r="AA13" s="126"/>
      <c r="AB13" s="126"/>
      <c r="AC13" s="126"/>
    </row>
    <row r="14" spans="1:29" ht="18" customHeight="1" x14ac:dyDescent="0.3">
      <c r="A14" s="428" t="s">
        <v>188</v>
      </c>
      <c r="B14" s="42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80"/>
      <c r="U14" s="126"/>
      <c r="V14" s="130"/>
      <c r="W14" s="126"/>
      <c r="X14" s="126"/>
      <c r="Z14" s="126"/>
      <c r="AA14" s="126"/>
      <c r="AB14" s="126"/>
      <c r="AC14" s="126"/>
    </row>
    <row r="15" spans="1:29" ht="18" customHeight="1" thickBot="1" x14ac:dyDescent="0.35">
      <c r="A15" s="72" t="s">
        <v>82</v>
      </c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80"/>
      <c r="U15" s="126"/>
      <c r="V15" s="130"/>
      <c r="W15" s="126"/>
      <c r="X15" s="126"/>
      <c r="Z15" s="126"/>
      <c r="AA15" s="126"/>
      <c r="AB15" s="126"/>
      <c r="AC15" s="126"/>
    </row>
    <row r="16" spans="1:29" ht="18" customHeight="1" x14ac:dyDescent="0.3">
      <c r="A16" s="116" t="s">
        <v>100</v>
      </c>
      <c r="B16" s="111" t="s">
        <v>182</v>
      </c>
      <c r="C16" s="43"/>
      <c r="D16" s="42">
        <v>2</v>
      </c>
      <c r="E16" s="44"/>
      <c r="F16" s="40">
        <f t="shared" ref="F16:F22" si="0">G16*30</f>
        <v>150</v>
      </c>
      <c r="G16" s="73">
        <v>5</v>
      </c>
      <c r="H16" s="43">
        <f t="shared" ref="H16:H22" si="1">L16+K16+I16+J16</f>
        <v>40</v>
      </c>
      <c r="I16" s="42">
        <v>20</v>
      </c>
      <c r="J16" s="42"/>
      <c r="K16" s="42">
        <v>20</v>
      </c>
      <c r="L16" s="44"/>
      <c r="M16" s="43">
        <v>10</v>
      </c>
      <c r="N16" s="44"/>
      <c r="O16" s="74">
        <f>F16-H16-M16-N16</f>
        <v>100</v>
      </c>
      <c r="P16" s="43"/>
      <c r="Q16" s="44">
        <v>5</v>
      </c>
      <c r="R16" s="43"/>
      <c r="S16" s="44"/>
      <c r="U16" s="126" t="b">
        <f>G16=P16+Q16+R16+S16</f>
        <v>1</v>
      </c>
      <c r="V16" s="130" t="b">
        <f t="shared" ref="V16:V35" si="2">G16*8=H16</f>
        <v>1</v>
      </c>
      <c r="W16" s="126" t="b">
        <f t="shared" ref="W16:W35" si="3">G16*2=M16</f>
        <v>1</v>
      </c>
      <c r="X16" s="126" t="b">
        <f>F16-H16-M16-N16=O16</f>
        <v>1</v>
      </c>
      <c r="Z16" s="126">
        <f t="shared" ref="Z16:Z22" si="4">P16*8</f>
        <v>0</v>
      </c>
      <c r="AA16" s="126">
        <f t="shared" ref="AA16:AA22" si="5">Q16*8</f>
        <v>40</v>
      </c>
      <c r="AB16" s="126">
        <f t="shared" ref="AB16:AB22" si="6">R16*8</f>
        <v>0</v>
      </c>
      <c r="AC16" s="126">
        <f t="shared" ref="AC16:AC22" si="7">S16*8</f>
        <v>0</v>
      </c>
    </row>
    <row r="17" spans="1:29" ht="18" customHeight="1" x14ac:dyDescent="0.3">
      <c r="A17" s="115" t="s">
        <v>101</v>
      </c>
      <c r="B17" s="112" t="s">
        <v>200</v>
      </c>
      <c r="C17" s="48"/>
      <c r="D17" s="47">
        <v>3</v>
      </c>
      <c r="E17" s="49"/>
      <c r="F17" s="46">
        <f t="shared" si="0"/>
        <v>120</v>
      </c>
      <c r="G17" s="75">
        <v>4</v>
      </c>
      <c r="H17" s="48">
        <f t="shared" si="1"/>
        <v>32</v>
      </c>
      <c r="I17" s="47">
        <v>16</v>
      </c>
      <c r="J17" s="47"/>
      <c r="K17" s="47">
        <v>16</v>
      </c>
      <c r="L17" s="49"/>
      <c r="M17" s="48">
        <v>8</v>
      </c>
      <c r="N17" s="49"/>
      <c r="O17" s="50">
        <f>F17-H17-M17-N17</f>
        <v>80</v>
      </c>
      <c r="P17" s="48"/>
      <c r="Q17" s="49">
        <v>2</v>
      </c>
      <c r="R17" s="48">
        <v>2</v>
      </c>
      <c r="S17" s="49"/>
      <c r="U17" s="126" t="b">
        <f t="shared" ref="U17:U35" si="8">G17=P17+Q17+R17+S17</f>
        <v>1</v>
      </c>
      <c r="V17" s="130" t="b">
        <f t="shared" si="2"/>
        <v>1</v>
      </c>
      <c r="W17" s="126" t="b">
        <f t="shared" si="3"/>
        <v>1</v>
      </c>
      <c r="X17" s="126" t="b">
        <f t="shared" ref="X17:X35" si="9">F17-H17-M17-N17=O17</f>
        <v>1</v>
      </c>
      <c r="Z17" s="126">
        <f t="shared" si="4"/>
        <v>0</v>
      </c>
      <c r="AA17" s="126">
        <f t="shared" si="5"/>
        <v>16</v>
      </c>
      <c r="AB17" s="126">
        <f t="shared" si="6"/>
        <v>16</v>
      </c>
      <c r="AC17" s="126">
        <f t="shared" si="7"/>
        <v>0</v>
      </c>
    </row>
    <row r="18" spans="1:29" ht="18" customHeight="1" x14ac:dyDescent="0.3">
      <c r="A18" s="115" t="s">
        <v>102</v>
      </c>
      <c r="B18" s="112" t="s">
        <v>183</v>
      </c>
      <c r="C18" s="48"/>
      <c r="D18" s="47">
        <v>3</v>
      </c>
      <c r="E18" s="49"/>
      <c r="F18" s="46">
        <f t="shared" si="0"/>
        <v>120</v>
      </c>
      <c r="G18" s="75">
        <v>4</v>
      </c>
      <c r="H18" s="48">
        <f t="shared" si="1"/>
        <v>32</v>
      </c>
      <c r="I18" s="47">
        <v>16</v>
      </c>
      <c r="J18" s="47"/>
      <c r="K18" s="47">
        <v>16</v>
      </c>
      <c r="L18" s="49"/>
      <c r="M18" s="48">
        <v>8</v>
      </c>
      <c r="N18" s="49"/>
      <c r="O18" s="50">
        <f>F18-H18-M18-N18</f>
        <v>80</v>
      </c>
      <c r="P18" s="48"/>
      <c r="Q18" s="49"/>
      <c r="R18" s="48">
        <v>4</v>
      </c>
      <c r="S18" s="49"/>
      <c r="U18" s="126" t="b">
        <f t="shared" si="8"/>
        <v>1</v>
      </c>
      <c r="V18" s="130" t="b">
        <f t="shared" si="2"/>
        <v>1</v>
      </c>
      <c r="W18" s="126" t="b">
        <f t="shared" si="3"/>
        <v>1</v>
      </c>
      <c r="X18" s="126" t="b">
        <f t="shared" si="9"/>
        <v>1</v>
      </c>
      <c r="Z18" s="126">
        <f t="shared" si="4"/>
        <v>0</v>
      </c>
      <c r="AA18" s="126">
        <f t="shared" si="5"/>
        <v>0</v>
      </c>
      <c r="AB18" s="126">
        <f t="shared" si="6"/>
        <v>32</v>
      </c>
      <c r="AC18" s="126">
        <f t="shared" si="7"/>
        <v>0</v>
      </c>
    </row>
    <row r="19" spans="1:29" ht="18" customHeight="1" x14ac:dyDescent="0.3">
      <c r="A19" s="115" t="s">
        <v>103</v>
      </c>
      <c r="B19" s="137" t="s">
        <v>199</v>
      </c>
      <c r="C19" s="48"/>
      <c r="D19" s="47">
        <v>3</v>
      </c>
      <c r="E19" s="49"/>
      <c r="F19" s="46">
        <f t="shared" si="0"/>
        <v>120</v>
      </c>
      <c r="G19" s="75">
        <v>4</v>
      </c>
      <c r="H19" s="48">
        <f t="shared" si="1"/>
        <v>32</v>
      </c>
      <c r="I19" s="47">
        <v>16</v>
      </c>
      <c r="J19" s="47"/>
      <c r="K19" s="47">
        <v>16</v>
      </c>
      <c r="L19" s="49"/>
      <c r="M19" s="48">
        <v>8</v>
      </c>
      <c r="N19" s="49"/>
      <c r="O19" s="50">
        <f t="shared" ref="O19:O22" si="10">F19-H19-M19-N19</f>
        <v>80</v>
      </c>
      <c r="P19" s="48"/>
      <c r="Q19" s="49"/>
      <c r="R19" s="48">
        <v>4</v>
      </c>
      <c r="S19" s="49"/>
      <c r="U19" s="126" t="b">
        <f t="shared" si="8"/>
        <v>1</v>
      </c>
      <c r="V19" s="130" t="b">
        <f t="shared" si="2"/>
        <v>1</v>
      </c>
      <c r="W19" s="126" t="b">
        <f t="shared" si="3"/>
        <v>1</v>
      </c>
      <c r="X19" s="126" t="b">
        <f>F19-H19-M19-N19=O19</f>
        <v>1</v>
      </c>
      <c r="Z19" s="126">
        <f t="shared" si="4"/>
        <v>0</v>
      </c>
      <c r="AA19" s="126">
        <f t="shared" si="5"/>
        <v>0</v>
      </c>
      <c r="AB19" s="126">
        <f t="shared" si="6"/>
        <v>32</v>
      </c>
      <c r="AC19" s="126">
        <f t="shared" si="7"/>
        <v>0</v>
      </c>
    </row>
    <row r="20" spans="1:29" ht="18" customHeight="1" x14ac:dyDescent="0.3">
      <c r="A20" s="115" t="s">
        <v>104</v>
      </c>
      <c r="B20" s="112" t="s">
        <v>184</v>
      </c>
      <c r="C20" s="48"/>
      <c r="D20" s="47">
        <v>4</v>
      </c>
      <c r="E20" s="49"/>
      <c r="F20" s="46">
        <f t="shared" si="0"/>
        <v>120</v>
      </c>
      <c r="G20" s="75">
        <v>4</v>
      </c>
      <c r="H20" s="48">
        <f t="shared" si="1"/>
        <v>32</v>
      </c>
      <c r="I20" s="47">
        <v>16</v>
      </c>
      <c r="J20" s="47"/>
      <c r="K20" s="47">
        <v>16</v>
      </c>
      <c r="L20" s="49"/>
      <c r="M20" s="48">
        <v>8</v>
      </c>
      <c r="N20" s="49"/>
      <c r="O20" s="50">
        <f t="shared" si="10"/>
        <v>80</v>
      </c>
      <c r="P20" s="48"/>
      <c r="Q20" s="49"/>
      <c r="R20" s="48"/>
      <c r="S20" s="49">
        <v>4</v>
      </c>
      <c r="U20" s="126" t="b">
        <f t="shared" si="8"/>
        <v>1</v>
      </c>
      <c r="V20" s="130" t="b">
        <f t="shared" si="2"/>
        <v>1</v>
      </c>
      <c r="W20" s="126" t="b">
        <f t="shared" si="3"/>
        <v>1</v>
      </c>
      <c r="X20" s="126" t="b">
        <f t="shared" si="9"/>
        <v>1</v>
      </c>
      <c r="Z20" s="126">
        <f t="shared" si="4"/>
        <v>0</v>
      </c>
      <c r="AA20" s="126">
        <f t="shared" si="5"/>
        <v>0</v>
      </c>
      <c r="AB20" s="126">
        <f t="shared" si="6"/>
        <v>0</v>
      </c>
      <c r="AC20" s="126">
        <f t="shared" si="7"/>
        <v>32</v>
      </c>
    </row>
    <row r="21" spans="1:29" ht="18" customHeight="1" x14ac:dyDescent="0.3">
      <c r="A21" s="115" t="s">
        <v>105</v>
      </c>
      <c r="B21" s="120" t="s">
        <v>186</v>
      </c>
      <c r="C21" s="48"/>
      <c r="D21" s="47">
        <v>4</v>
      </c>
      <c r="E21" s="49"/>
      <c r="F21" s="46">
        <f t="shared" si="0"/>
        <v>120</v>
      </c>
      <c r="G21" s="75">
        <v>4</v>
      </c>
      <c r="H21" s="48">
        <f t="shared" si="1"/>
        <v>32</v>
      </c>
      <c r="I21" s="47">
        <v>16</v>
      </c>
      <c r="J21" s="47"/>
      <c r="K21" s="47">
        <v>16</v>
      </c>
      <c r="L21" s="49"/>
      <c r="M21" s="48">
        <v>8</v>
      </c>
      <c r="N21" s="49"/>
      <c r="O21" s="50">
        <f t="shared" si="10"/>
        <v>80</v>
      </c>
      <c r="P21" s="48"/>
      <c r="Q21" s="49"/>
      <c r="R21" s="48">
        <v>2</v>
      </c>
      <c r="S21" s="49">
        <v>2</v>
      </c>
      <c r="U21" s="126" t="b">
        <f t="shared" si="8"/>
        <v>1</v>
      </c>
      <c r="V21" s="130" t="b">
        <f t="shared" si="2"/>
        <v>1</v>
      </c>
      <c r="W21" s="126" t="b">
        <f>G21*2=M21</f>
        <v>1</v>
      </c>
      <c r="X21" s="126" t="b">
        <f t="shared" si="9"/>
        <v>1</v>
      </c>
      <c r="Z21" s="126">
        <f t="shared" si="4"/>
        <v>0</v>
      </c>
      <c r="AA21" s="126">
        <f t="shared" si="5"/>
        <v>0</v>
      </c>
      <c r="AB21" s="126">
        <f t="shared" si="6"/>
        <v>16</v>
      </c>
      <c r="AC21" s="126">
        <f t="shared" si="7"/>
        <v>16</v>
      </c>
    </row>
    <row r="22" spans="1:29" ht="18" customHeight="1" thickBot="1" x14ac:dyDescent="0.35">
      <c r="A22" s="115" t="s">
        <v>112</v>
      </c>
      <c r="B22" s="311" t="s">
        <v>212</v>
      </c>
      <c r="C22" s="122"/>
      <c r="D22" s="47">
        <v>4</v>
      </c>
      <c r="E22" s="49"/>
      <c r="F22" s="46">
        <f t="shared" si="0"/>
        <v>150</v>
      </c>
      <c r="G22" s="75">
        <v>5</v>
      </c>
      <c r="H22" s="48">
        <f t="shared" si="1"/>
        <v>40</v>
      </c>
      <c r="I22" s="47">
        <v>20</v>
      </c>
      <c r="J22" s="47"/>
      <c r="K22" s="47">
        <v>20</v>
      </c>
      <c r="L22" s="49"/>
      <c r="M22" s="48">
        <v>10</v>
      </c>
      <c r="N22" s="49"/>
      <c r="O22" s="50">
        <f t="shared" si="10"/>
        <v>100</v>
      </c>
      <c r="P22" s="48"/>
      <c r="Q22" s="49"/>
      <c r="R22" s="48">
        <v>2</v>
      </c>
      <c r="S22" s="49">
        <v>3</v>
      </c>
      <c r="U22" s="126" t="b">
        <f t="shared" si="8"/>
        <v>1</v>
      </c>
      <c r="V22" s="130" t="b">
        <f t="shared" si="2"/>
        <v>1</v>
      </c>
      <c r="W22" s="126" t="b">
        <f t="shared" si="3"/>
        <v>1</v>
      </c>
      <c r="X22" s="126" t="b">
        <f>F22-H22-M22-N22=O22</f>
        <v>1</v>
      </c>
      <c r="Z22" s="126">
        <f t="shared" si="4"/>
        <v>0</v>
      </c>
      <c r="AA22" s="126">
        <f t="shared" si="5"/>
        <v>0</v>
      </c>
      <c r="AB22" s="126">
        <f t="shared" si="6"/>
        <v>16</v>
      </c>
      <c r="AC22" s="126">
        <f t="shared" si="7"/>
        <v>24</v>
      </c>
    </row>
    <row r="23" spans="1:29" ht="18" customHeight="1" thickBot="1" x14ac:dyDescent="0.35">
      <c r="A23" s="423" t="s">
        <v>117</v>
      </c>
      <c r="B23" s="407"/>
      <c r="C23" s="69"/>
      <c r="D23" s="69">
        <v>7</v>
      </c>
      <c r="E23" s="69">
        <v>0</v>
      </c>
      <c r="F23" s="69">
        <f t="shared" ref="F23:S23" si="11">SUM(F16:F22)</f>
        <v>900</v>
      </c>
      <c r="G23" s="69">
        <f t="shared" si="11"/>
        <v>30</v>
      </c>
      <c r="H23" s="69">
        <f t="shared" si="11"/>
        <v>240</v>
      </c>
      <c r="I23" s="69">
        <f t="shared" si="11"/>
        <v>120</v>
      </c>
      <c r="J23" s="69">
        <f t="shared" si="11"/>
        <v>0</v>
      </c>
      <c r="K23" s="69">
        <f t="shared" si="11"/>
        <v>120</v>
      </c>
      <c r="L23" s="69">
        <f t="shared" si="11"/>
        <v>0</v>
      </c>
      <c r="M23" s="69">
        <f t="shared" si="11"/>
        <v>60</v>
      </c>
      <c r="N23" s="69">
        <f t="shared" si="11"/>
        <v>0</v>
      </c>
      <c r="O23" s="69">
        <f t="shared" si="11"/>
        <v>600</v>
      </c>
      <c r="P23" s="69">
        <f t="shared" si="11"/>
        <v>0</v>
      </c>
      <c r="Q23" s="69">
        <f t="shared" si="11"/>
        <v>7</v>
      </c>
      <c r="R23" s="69">
        <f t="shared" si="11"/>
        <v>14</v>
      </c>
      <c r="S23" s="69">
        <f t="shared" si="11"/>
        <v>9</v>
      </c>
      <c r="U23" s="126" t="b">
        <f t="shared" si="8"/>
        <v>1</v>
      </c>
      <c r="V23" s="130" t="b">
        <f t="shared" si="2"/>
        <v>1</v>
      </c>
      <c r="W23" s="126" t="b">
        <f t="shared" si="3"/>
        <v>1</v>
      </c>
      <c r="X23" s="126" t="b">
        <f t="shared" si="9"/>
        <v>1</v>
      </c>
      <c r="Z23" s="126"/>
      <c r="AA23" s="126"/>
      <c r="AB23" s="126"/>
      <c r="AC23" s="126"/>
    </row>
    <row r="24" spans="1:29" ht="18" customHeight="1" x14ac:dyDescent="0.3">
      <c r="A24" s="103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104"/>
      <c r="U24" s="126" t="b">
        <f t="shared" si="8"/>
        <v>1</v>
      </c>
      <c r="V24" s="130" t="b">
        <f t="shared" si="2"/>
        <v>1</v>
      </c>
      <c r="W24" s="126" t="b">
        <f t="shared" si="3"/>
        <v>1</v>
      </c>
      <c r="X24" s="126" t="b">
        <f t="shared" si="9"/>
        <v>1</v>
      </c>
      <c r="Z24" s="126"/>
      <c r="AA24" s="126"/>
      <c r="AB24" s="126"/>
      <c r="AC24" s="126"/>
    </row>
    <row r="25" spans="1:29" ht="18" customHeight="1" x14ac:dyDescent="0.3">
      <c r="A25" s="428" t="s">
        <v>185</v>
      </c>
      <c r="B25" s="42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80"/>
      <c r="U25" s="126" t="b">
        <f t="shared" si="8"/>
        <v>1</v>
      </c>
      <c r="V25" s="130" t="b">
        <f t="shared" si="2"/>
        <v>1</v>
      </c>
      <c r="W25" s="126" t="b">
        <f t="shared" si="3"/>
        <v>1</v>
      </c>
      <c r="X25" s="126" t="b">
        <f t="shared" si="9"/>
        <v>1</v>
      </c>
      <c r="Z25" s="126"/>
      <c r="AA25" s="126"/>
      <c r="AB25" s="126"/>
      <c r="AC25" s="126"/>
    </row>
    <row r="26" spans="1:29" ht="18" customHeight="1" thickBot="1" x14ac:dyDescent="0.35">
      <c r="A26" s="72" t="s">
        <v>83</v>
      </c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80"/>
      <c r="U26" s="126" t="b">
        <f t="shared" si="8"/>
        <v>1</v>
      </c>
      <c r="V26" s="130" t="b">
        <f t="shared" si="2"/>
        <v>1</v>
      </c>
      <c r="W26" s="126" t="b">
        <f t="shared" si="3"/>
        <v>1</v>
      </c>
      <c r="X26" s="126" t="b">
        <f t="shared" si="9"/>
        <v>1</v>
      </c>
      <c r="Z26" s="126"/>
      <c r="AA26" s="126"/>
      <c r="AB26" s="126"/>
      <c r="AC26" s="126"/>
    </row>
    <row r="27" spans="1:29" ht="18" customHeight="1" x14ac:dyDescent="0.3">
      <c r="A27" s="116" t="s">
        <v>106</v>
      </c>
      <c r="B27" s="118" t="s">
        <v>177</v>
      </c>
      <c r="C27" s="43"/>
      <c r="D27" s="42">
        <v>2</v>
      </c>
      <c r="E27" s="44"/>
      <c r="F27" s="40">
        <f t="shared" ref="F27:F33" si="12">G27*30</f>
        <v>150</v>
      </c>
      <c r="G27" s="73">
        <v>5</v>
      </c>
      <c r="H27" s="43">
        <f t="shared" ref="H27:H33" si="13">L27+K27+I27+J27</f>
        <v>40</v>
      </c>
      <c r="I27" s="42">
        <v>20</v>
      </c>
      <c r="J27" s="42"/>
      <c r="K27" s="42">
        <v>20</v>
      </c>
      <c r="L27" s="44"/>
      <c r="M27" s="43">
        <v>10</v>
      </c>
      <c r="N27" s="44"/>
      <c r="O27" s="74">
        <f>F27-H27-M27-N27</f>
        <v>100</v>
      </c>
      <c r="P27" s="43"/>
      <c r="Q27" s="44">
        <v>5</v>
      </c>
      <c r="R27" s="43"/>
      <c r="S27" s="44"/>
      <c r="U27" s="126" t="b">
        <f t="shared" si="8"/>
        <v>1</v>
      </c>
      <c r="V27" s="130" t="b">
        <f t="shared" si="2"/>
        <v>1</v>
      </c>
      <c r="W27" s="126" t="b">
        <f t="shared" si="3"/>
        <v>1</v>
      </c>
      <c r="X27" s="126" t="b">
        <f t="shared" si="9"/>
        <v>1</v>
      </c>
      <c r="Z27" s="126">
        <f t="shared" ref="Z27:Z33" si="14">P27*8</f>
        <v>0</v>
      </c>
      <c r="AA27" s="126">
        <f t="shared" ref="AA27:AA33" si="15">Q27*8</f>
        <v>40</v>
      </c>
      <c r="AB27" s="126">
        <f t="shared" ref="AB27:AB33" si="16">R27*8</f>
        <v>0</v>
      </c>
      <c r="AC27" s="126">
        <f t="shared" ref="AC27:AC33" si="17">S27*8</f>
        <v>0</v>
      </c>
    </row>
    <row r="28" spans="1:29" ht="18" customHeight="1" x14ac:dyDescent="0.3">
      <c r="A28" s="117" t="s">
        <v>107</v>
      </c>
      <c r="B28" s="114" t="s">
        <v>178</v>
      </c>
      <c r="C28" s="48"/>
      <c r="D28" s="47">
        <v>3</v>
      </c>
      <c r="E28" s="49"/>
      <c r="F28" s="46">
        <f t="shared" si="12"/>
        <v>120</v>
      </c>
      <c r="G28" s="75">
        <v>4</v>
      </c>
      <c r="H28" s="48">
        <f t="shared" si="13"/>
        <v>32</v>
      </c>
      <c r="I28" s="47">
        <v>16</v>
      </c>
      <c r="J28" s="47"/>
      <c r="K28" s="47">
        <v>16</v>
      </c>
      <c r="L28" s="49"/>
      <c r="M28" s="48">
        <v>8</v>
      </c>
      <c r="N28" s="49"/>
      <c r="O28" s="50">
        <f>F28-H28-M28-N28</f>
        <v>80</v>
      </c>
      <c r="P28" s="48"/>
      <c r="Q28" s="49">
        <v>2</v>
      </c>
      <c r="R28" s="48">
        <v>2</v>
      </c>
      <c r="S28" s="49"/>
      <c r="U28" s="126" t="b">
        <f t="shared" si="8"/>
        <v>1</v>
      </c>
      <c r="V28" s="130" t="b">
        <f t="shared" si="2"/>
        <v>1</v>
      </c>
      <c r="W28" s="126" t="b">
        <f t="shared" si="3"/>
        <v>1</v>
      </c>
      <c r="X28" s="126" t="b">
        <f t="shared" si="9"/>
        <v>1</v>
      </c>
      <c r="Z28" s="126">
        <f t="shared" si="14"/>
        <v>0</v>
      </c>
      <c r="AA28" s="126">
        <f t="shared" si="15"/>
        <v>16</v>
      </c>
      <c r="AB28" s="126">
        <f t="shared" si="16"/>
        <v>16</v>
      </c>
      <c r="AC28" s="126">
        <f t="shared" si="17"/>
        <v>0</v>
      </c>
    </row>
    <row r="29" spans="1:29" ht="18" customHeight="1" x14ac:dyDescent="0.3">
      <c r="A29" s="115" t="s">
        <v>108</v>
      </c>
      <c r="B29" s="121" t="s">
        <v>196</v>
      </c>
      <c r="C29" s="48"/>
      <c r="D29" s="47">
        <v>3</v>
      </c>
      <c r="E29" s="49"/>
      <c r="F29" s="46">
        <f t="shared" si="12"/>
        <v>120</v>
      </c>
      <c r="G29" s="75">
        <v>4</v>
      </c>
      <c r="H29" s="48">
        <f t="shared" si="13"/>
        <v>32</v>
      </c>
      <c r="I29" s="47">
        <v>16</v>
      </c>
      <c r="J29" s="47"/>
      <c r="K29" s="47">
        <v>16</v>
      </c>
      <c r="L29" s="49"/>
      <c r="M29" s="48">
        <v>8</v>
      </c>
      <c r="N29" s="49"/>
      <c r="O29" s="50">
        <f>F29-H29-M29-N29</f>
        <v>80</v>
      </c>
      <c r="P29" s="48"/>
      <c r="Q29" s="49"/>
      <c r="R29" s="48">
        <v>4</v>
      </c>
      <c r="S29" s="49"/>
      <c r="U29" s="126" t="b">
        <f t="shared" si="8"/>
        <v>1</v>
      </c>
      <c r="V29" s="130" t="b">
        <f t="shared" si="2"/>
        <v>1</v>
      </c>
      <c r="W29" s="126" t="b">
        <f t="shared" si="3"/>
        <v>1</v>
      </c>
      <c r="X29" s="126" t="b">
        <f t="shared" si="9"/>
        <v>1</v>
      </c>
      <c r="Z29" s="126">
        <f t="shared" si="14"/>
        <v>0</v>
      </c>
      <c r="AA29" s="126">
        <f t="shared" si="15"/>
        <v>0</v>
      </c>
      <c r="AB29" s="126">
        <f t="shared" si="16"/>
        <v>32</v>
      </c>
      <c r="AC29" s="126">
        <f t="shared" si="17"/>
        <v>0</v>
      </c>
    </row>
    <row r="30" spans="1:29" ht="18" customHeight="1" x14ac:dyDescent="0.3">
      <c r="A30" s="119" t="s">
        <v>109</v>
      </c>
      <c r="B30" s="112" t="s">
        <v>179</v>
      </c>
      <c r="C30" s="48"/>
      <c r="D30" s="47">
        <v>3</v>
      </c>
      <c r="E30" s="49"/>
      <c r="F30" s="46">
        <f t="shared" si="12"/>
        <v>120</v>
      </c>
      <c r="G30" s="75">
        <v>4</v>
      </c>
      <c r="H30" s="48">
        <f t="shared" si="13"/>
        <v>32</v>
      </c>
      <c r="I30" s="47">
        <v>16</v>
      </c>
      <c r="J30" s="47"/>
      <c r="K30" s="47">
        <v>16</v>
      </c>
      <c r="L30" s="49"/>
      <c r="M30" s="48">
        <v>8</v>
      </c>
      <c r="N30" s="49"/>
      <c r="O30" s="50">
        <f t="shared" ref="O30:O33" si="18">F30-H30-M30-N30</f>
        <v>80</v>
      </c>
      <c r="P30" s="48"/>
      <c r="Q30" s="49"/>
      <c r="R30" s="48">
        <v>4</v>
      </c>
      <c r="S30" s="49"/>
      <c r="U30" s="126" t="b">
        <f t="shared" si="8"/>
        <v>1</v>
      </c>
      <c r="V30" s="130" t="b">
        <f t="shared" si="2"/>
        <v>1</v>
      </c>
      <c r="W30" s="126" t="b">
        <f t="shared" si="3"/>
        <v>1</v>
      </c>
      <c r="X30" s="126" t="b">
        <f t="shared" si="9"/>
        <v>1</v>
      </c>
      <c r="Z30" s="126">
        <f t="shared" si="14"/>
        <v>0</v>
      </c>
      <c r="AA30" s="126">
        <f t="shared" si="15"/>
        <v>0</v>
      </c>
      <c r="AB30" s="126">
        <f t="shared" si="16"/>
        <v>32</v>
      </c>
      <c r="AC30" s="126">
        <f t="shared" si="17"/>
        <v>0</v>
      </c>
    </row>
    <row r="31" spans="1:29" ht="18" customHeight="1" x14ac:dyDescent="0.3">
      <c r="A31" s="115" t="s">
        <v>110</v>
      </c>
      <c r="B31" s="94" t="s">
        <v>180</v>
      </c>
      <c r="C31" s="48"/>
      <c r="D31" s="47">
        <v>4</v>
      </c>
      <c r="E31" s="49"/>
      <c r="F31" s="46">
        <f t="shared" si="12"/>
        <v>120</v>
      </c>
      <c r="G31" s="75">
        <v>4</v>
      </c>
      <c r="H31" s="48">
        <f t="shared" si="13"/>
        <v>32</v>
      </c>
      <c r="I31" s="47">
        <v>16</v>
      </c>
      <c r="J31" s="47"/>
      <c r="K31" s="47">
        <v>16</v>
      </c>
      <c r="L31" s="49"/>
      <c r="M31" s="48">
        <v>8</v>
      </c>
      <c r="N31" s="49"/>
      <c r="O31" s="50">
        <f t="shared" si="18"/>
        <v>80</v>
      </c>
      <c r="P31" s="48"/>
      <c r="Q31" s="49"/>
      <c r="R31" s="48"/>
      <c r="S31" s="49">
        <v>4</v>
      </c>
      <c r="U31" s="126" t="b">
        <f t="shared" si="8"/>
        <v>1</v>
      </c>
      <c r="V31" s="130" t="b">
        <f t="shared" si="2"/>
        <v>1</v>
      </c>
      <c r="W31" s="126" t="b">
        <f t="shared" si="3"/>
        <v>1</v>
      </c>
      <c r="X31" s="126" t="b">
        <f t="shared" si="9"/>
        <v>1</v>
      </c>
      <c r="Z31" s="126">
        <f t="shared" si="14"/>
        <v>0</v>
      </c>
      <c r="AA31" s="126">
        <f t="shared" si="15"/>
        <v>0</v>
      </c>
      <c r="AB31" s="126">
        <f t="shared" si="16"/>
        <v>0</v>
      </c>
      <c r="AC31" s="126">
        <f t="shared" si="17"/>
        <v>32</v>
      </c>
    </row>
    <row r="32" spans="1:29" ht="18" customHeight="1" x14ac:dyDescent="0.3">
      <c r="A32" s="117" t="s">
        <v>111</v>
      </c>
      <c r="B32" s="121" t="s">
        <v>181</v>
      </c>
      <c r="C32" s="48"/>
      <c r="D32" s="47">
        <v>4</v>
      </c>
      <c r="E32" s="49"/>
      <c r="F32" s="46">
        <f t="shared" si="12"/>
        <v>120</v>
      </c>
      <c r="G32" s="75">
        <v>4</v>
      </c>
      <c r="H32" s="48">
        <f t="shared" si="13"/>
        <v>32</v>
      </c>
      <c r="I32" s="47">
        <v>16</v>
      </c>
      <c r="J32" s="47"/>
      <c r="K32" s="47">
        <v>16</v>
      </c>
      <c r="L32" s="49"/>
      <c r="M32" s="48">
        <v>8</v>
      </c>
      <c r="N32" s="49"/>
      <c r="O32" s="50">
        <f t="shared" si="18"/>
        <v>80</v>
      </c>
      <c r="P32" s="48"/>
      <c r="Q32" s="49"/>
      <c r="R32" s="48">
        <v>2</v>
      </c>
      <c r="S32" s="49">
        <v>2</v>
      </c>
      <c r="U32" s="126" t="b">
        <f t="shared" si="8"/>
        <v>1</v>
      </c>
      <c r="V32" s="130" t="b">
        <f t="shared" si="2"/>
        <v>1</v>
      </c>
      <c r="W32" s="126" t="b">
        <f t="shared" si="3"/>
        <v>1</v>
      </c>
      <c r="X32" s="126" t="b">
        <f t="shared" si="9"/>
        <v>1</v>
      </c>
      <c r="Z32" s="126">
        <f t="shared" si="14"/>
        <v>0</v>
      </c>
      <c r="AA32" s="126">
        <f t="shared" si="15"/>
        <v>0</v>
      </c>
      <c r="AB32" s="126">
        <f t="shared" si="16"/>
        <v>16</v>
      </c>
      <c r="AC32" s="126">
        <f t="shared" si="17"/>
        <v>16</v>
      </c>
    </row>
    <row r="33" spans="1:29" ht="18" customHeight="1" thickBot="1" x14ac:dyDescent="0.35">
      <c r="A33" s="117" t="s">
        <v>113</v>
      </c>
      <c r="B33" s="121" t="s">
        <v>198</v>
      </c>
      <c r="C33" s="122"/>
      <c r="D33" s="47">
        <v>4</v>
      </c>
      <c r="E33" s="49"/>
      <c r="F33" s="46">
        <f t="shared" si="12"/>
        <v>150</v>
      </c>
      <c r="G33" s="75">
        <v>5</v>
      </c>
      <c r="H33" s="48">
        <f t="shared" si="13"/>
        <v>40</v>
      </c>
      <c r="I33" s="47">
        <v>20</v>
      </c>
      <c r="J33" s="47"/>
      <c r="K33" s="47">
        <v>20</v>
      </c>
      <c r="L33" s="49"/>
      <c r="M33" s="48">
        <v>10</v>
      </c>
      <c r="N33" s="49"/>
      <c r="O33" s="50">
        <f t="shared" si="18"/>
        <v>100</v>
      </c>
      <c r="P33" s="48"/>
      <c r="Q33" s="49"/>
      <c r="R33" s="48">
        <v>2</v>
      </c>
      <c r="S33" s="49">
        <v>3</v>
      </c>
      <c r="U33" s="126" t="b">
        <f t="shared" si="8"/>
        <v>1</v>
      </c>
      <c r="V33" s="130" t="b">
        <f t="shared" si="2"/>
        <v>1</v>
      </c>
      <c r="W33" s="126" t="b">
        <f t="shared" si="3"/>
        <v>1</v>
      </c>
      <c r="X33" s="126" t="b">
        <f t="shared" si="9"/>
        <v>1</v>
      </c>
      <c r="Z33" s="126">
        <f t="shared" si="14"/>
        <v>0</v>
      </c>
      <c r="AA33" s="126">
        <f t="shared" si="15"/>
        <v>0</v>
      </c>
      <c r="AB33" s="126">
        <f t="shared" si="16"/>
        <v>16</v>
      </c>
      <c r="AC33" s="126">
        <f t="shared" si="17"/>
        <v>24</v>
      </c>
    </row>
    <row r="34" spans="1:29" ht="18" customHeight="1" thickBot="1" x14ac:dyDescent="0.35">
      <c r="A34" s="423" t="s">
        <v>117</v>
      </c>
      <c r="B34" s="407"/>
      <c r="C34" s="69"/>
      <c r="D34" s="69">
        <v>7</v>
      </c>
      <c r="E34" s="69">
        <v>0</v>
      </c>
      <c r="F34" s="69">
        <f>SUM(F27:F33)</f>
        <v>900</v>
      </c>
      <c r="G34" s="69">
        <f t="shared" ref="G34:S34" si="19">SUM(G27:G33)</f>
        <v>30</v>
      </c>
      <c r="H34" s="69">
        <f t="shared" si="19"/>
        <v>240</v>
      </c>
      <c r="I34" s="69">
        <f t="shared" si="19"/>
        <v>120</v>
      </c>
      <c r="J34" s="69">
        <f t="shared" si="19"/>
        <v>0</v>
      </c>
      <c r="K34" s="69">
        <f t="shared" si="19"/>
        <v>120</v>
      </c>
      <c r="L34" s="69">
        <f t="shared" si="19"/>
        <v>0</v>
      </c>
      <c r="M34" s="69">
        <f t="shared" si="19"/>
        <v>60</v>
      </c>
      <c r="N34" s="69">
        <f t="shared" si="19"/>
        <v>0</v>
      </c>
      <c r="O34" s="69">
        <f t="shared" si="19"/>
        <v>600</v>
      </c>
      <c r="P34" s="69">
        <f t="shared" si="19"/>
        <v>0</v>
      </c>
      <c r="Q34" s="69">
        <f t="shared" si="19"/>
        <v>7</v>
      </c>
      <c r="R34" s="69">
        <f t="shared" si="19"/>
        <v>14</v>
      </c>
      <c r="S34" s="69">
        <f t="shared" si="19"/>
        <v>9</v>
      </c>
      <c r="U34" s="126" t="b">
        <f t="shared" si="8"/>
        <v>1</v>
      </c>
      <c r="V34" s="130" t="b">
        <f t="shared" si="2"/>
        <v>1</v>
      </c>
      <c r="W34" s="126" t="b">
        <f t="shared" si="3"/>
        <v>1</v>
      </c>
      <c r="X34" s="126" t="b">
        <f t="shared" si="9"/>
        <v>1</v>
      </c>
      <c r="Z34" s="126"/>
      <c r="AA34" s="126"/>
      <c r="AB34" s="126"/>
      <c r="AC34" s="126"/>
    </row>
    <row r="35" spans="1:29" ht="18" customHeight="1" x14ac:dyDescent="0.3">
      <c r="A35" s="107"/>
      <c r="B35" s="7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80"/>
      <c r="U35" s="126" t="b">
        <f t="shared" si="8"/>
        <v>1</v>
      </c>
      <c r="V35" s="130" t="b">
        <f t="shared" si="2"/>
        <v>1</v>
      </c>
      <c r="W35" s="126" t="b">
        <f t="shared" si="3"/>
        <v>1</v>
      </c>
      <c r="X35" s="126" t="b">
        <f t="shared" si="9"/>
        <v>1</v>
      </c>
      <c r="Z35" s="126"/>
      <c r="AA35" s="126"/>
      <c r="AB35" s="126"/>
      <c r="AC35" s="126"/>
    </row>
  </sheetData>
  <mergeCells count="33">
    <mergeCell ref="P7:S7"/>
    <mergeCell ref="N7:N8"/>
    <mergeCell ref="A2:S2"/>
    <mergeCell ref="A4:A8"/>
    <mergeCell ref="B4:B8"/>
    <mergeCell ref="C4:E6"/>
    <mergeCell ref="F4:O4"/>
    <mergeCell ref="P4:S4"/>
    <mergeCell ref="F5:G5"/>
    <mergeCell ref="H5:O5"/>
    <mergeCell ref="P5:Q5"/>
    <mergeCell ref="R5:S5"/>
    <mergeCell ref="C7:C8"/>
    <mergeCell ref="D7:D8"/>
    <mergeCell ref="E7:E8"/>
    <mergeCell ref="H7:H8"/>
    <mergeCell ref="I7:I8"/>
    <mergeCell ref="A1:S1"/>
    <mergeCell ref="A34:B34"/>
    <mergeCell ref="A11:B11"/>
    <mergeCell ref="A13:B13"/>
    <mergeCell ref="A14:B14"/>
    <mergeCell ref="A23:B23"/>
    <mergeCell ref="A25:B25"/>
    <mergeCell ref="F6:F8"/>
    <mergeCell ref="G6:G8"/>
    <mergeCell ref="H6:L6"/>
    <mergeCell ref="M6:N6"/>
    <mergeCell ref="O6:O8"/>
    <mergeCell ref="J7:J8"/>
    <mergeCell ref="K7:K8"/>
    <mergeCell ref="L7:L8"/>
    <mergeCell ref="M7:M8"/>
  </mergeCells>
  <conditionalFormatting sqref="U10:X35">
    <cfRule type="containsText" dxfId="0" priority="1" operator="containsText" text="FALSE">
      <formula>NOT(ISERROR(SEARCH("FALSE",U10)))</formula>
    </cfRule>
  </conditionalFormatting>
  <pageMargins left="0.47244094488188981" right="0.19685039370078741" top="0.39370078740157483" bottom="0.39370078740157483" header="0.31496062992125984" footer="0.31496062992125984"/>
  <pageSetup paperSize="9" scale="36" fitToHeight="2" orientation="landscape" r:id="rId1"/>
  <rowBreaks count="1" manualBreakCount="1">
    <brk id="9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Титул_2022</vt:lpstr>
      <vt:lpstr>План_2022</vt:lpstr>
      <vt:lpstr>Вибіркова_частина</vt:lpstr>
      <vt:lpstr>Вибіркова_частина!Заголовки_для_печати</vt:lpstr>
      <vt:lpstr>План_2022!Заголовки_для_печати</vt:lpstr>
      <vt:lpstr>Вибіркова_частина!Область_печати</vt:lpstr>
      <vt:lpstr>План_2022!Область_печати</vt:lpstr>
      <vt:lpstr>Титул_2022!Область_печати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Gozhyk</dc:creator>
  <cp:lastModifiedBy>Андрей</cp:lastModifiedBy>
  <cp:lastPrinted>2022-08-24T07:51:41Z</cp:lastPrinted>
  <dcterms:created xsi:type="dcterms:W3CDTF">2010-02-25T10:28:35Z</dcterms:created>
  <dcterms:modified xsi:type="dcterms:W3CDTF">2022-11-01T07:12:26Z</dcterms:modified>
</cp:coreProperties>
</file>